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200910027126100113 экспертное сопровождение (Оксана)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_FilterDatabase" localSheetId="0" hidden="1">'Расчет цены'!$A$4:$N$12</definedName>
    <definedName name="_xlnm.Print_Area" localSheetId="0">'Расчет цены'!$A$1:$N$14</definedName>
  </definedNames>
  <calcPr calcId="152511"/>
</workbook>
</file>

<file path=xl/calcChain.xml><?xml version="1.0" encoding="utf-8"?>
<calcChain xmlns="http://schemas.openxmlformats.org/spreadsheetml/2006/main">
  <c r="N11" i="2" l="1"/>
  <c r="N7" i="2"/>
  <c r="N8" i="2"/>
  <c r="N9" i="2"/>
  <c r="N10" i="2"/>
  <c r="N6" i="2"/>
  <c r="L6" i="2"/>
  <c r="L7" i="2"/>
  <c r="L8" i="2"/>
  <c r="L9" i="2"/>
  <c r="L10" i="2"/>
  <c r="J7" i="2"/>
  <c r="K7" i="2" s="1"/>
  <c r="I6" i="2"/>
  <c r="J6" i="2" s="1"/>
  <c r="K6" i="2" s="1"/>
  <c r="I7" i="2"/>
  <c r="I8" i="2"/>
  <c r="J8" i="2" s="1"/>
  <c r="K8" i="2" s="1"/>
  <c r="I9" i="2"/>
  <c r="J9" i="2" s="1"/>
  <c r="K9" i="2" s="1"/>
  <c r="I10" i="2"/>
  <c r="J10" i="2" s="1"/>
  <c r="K10" i="2" s="1"/>
  <c r="M5" i="2" l="1"/>
  <c r="N5" i="2" s="1"/>
  <c r="I5" i="2" l="1"/>
  <c r="J5" i="2" s="1"/>
  <c r="K5" i="2" s="1"/>
  <c r="L5" i="2"/>
</calcChain>
</file>

<file path=xl/sharedStrings.xml><?xml version="1.0" encoding="utf-8"?>
<sst xmlns="http://schemas.openxmlformats.org/spreadsheetml/2006/main" count="35" uniqueCount="30">
  <si>
    <t>№</t>
  </si>
  <si>
    <t>Ед. изм</t>
  </si>
  <si>
    <t>Среднее квадратичное отклонение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</si>
  <si>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</si>
  <si>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</si>
  <si>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</si>
  <si>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</si>
  <si>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Однородность совокупности значений выявленных цен, используемых в расчете ЦД</t>
  </si>
  <si>
    <t>ЦД, определяемая методом сопоставимых рыночных цен (анализа рынка)</t>
  </si>
  <si>
    <t>ЦД (руб.)</t>
  </si>
  <si>
    <t>Минимальное значение за ед. изм., выбранное заказчиком (руб.)</t>
  </si>
  <si>
    <t>Используемый метод определения ЦД:</t>
  </si>
  <si>
    <t>ОБОСНОВАНИЕ ЦЕНЫ КОНТРАКТА, ДОГОВОРА</t>
  </si>
  <si>
    <t xml:space="preserve"> </t>
  </si>
  <si>
    <r>
      <rPr>
        <b/>
        <sz val="10"/>
        <color indexed="8"/>
        <rFont val="Times New Roman"/>
        <family val="1"/>
        <charset val="204"/>
      </rPr>
      <t>Расчет ЦД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</si>
  <si>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</si>
  <si>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Наименование предмета договора/контракта</t>
  </si>
  <si>
    <t xml:space="preserve">Средняя арифметическая цена за единицу  &lt;ц&gt; </t>
  </si>
  <si>
    <t xml:space="preserve">Количество </t>
  </si>
  <si>
    <t xml:space="preserve">Цена Контракта/договора определена как минимальное значение коммерческих предложений, руководствуясь принципом эффективности использования бюджетных средств (ст. 34, ч. 2 ст. 72 Бюджетного кодекса РФ)
Источниками информации для определения ЦД являются коммерческие (ценовые) предложения. </t>
  </si>
  <si>
    <t>Экспертное методическое сопровождение реализации ключевых мероприятий акселерационной программы</t>
  </si>
  <si>
    <t>Усл. ед.</t>
  </si>
  <si>
    <t>Ведение общего перечня успешных проектов и контроль показателей реализации акселерационной программы</t>
  </si>
  <si>
    <t>Проведения мероприятия «Дизайн-спринт для командообразования и генерации идей стартап-проектов» (очно)</t>
  </si>
  <si>
    <t>Проведение мероприятий «Экспертная труба», «Экватор акселерационной программы»</t>
  </si>
  <si>
    <t>Осуществление организации экспертизы стартап-проектов студенческих команд с использованием электронной платформы «Эксперты.НТИ»</t>
  </si>
  <si>
    <t>Проведение отбора проектов студенческих команд к итоговому демо-дню</t>
  </si>
  <si>
    <t>Источник № 1
(от 20.08.2026 №б/н)</t>
  </si>
  <si>
    <t xml:space="preserve">Источник № 2
(от 20.08.2026 №б/н) </t>
  </si>
  <si>
    <t xml:space="preserve">Источник № 3
(от 20.08.2026
№б/н)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</si>
</sst>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2133600</xdr:rowOff>
    </xdr:from>
    <xdr:to>
      <xdr:col>9</xdr:col>
      <xdr:colOff>1000125</xdr:colOff>
      <xdr:row>3</xdr:row>
      <xdr:rowOff>2571750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8766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2705100</xdr:rowOff>
    </xdr:from>
    <xdr:to>
      <xdr:col>12</xdr:col>
      <xdr:colOff>0</xdr:colOff>
      <xdr:row>3</xdr:row>
      <xdr:rowOff>3019425</xdr:rowOff>
    </xdr:to>
    <xdr:pic>
      <xdr:nvPicPr>
        <xdr:cNvPr id="2103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2133600</xdr:rowOff>
    </xdr:from>
    <xdr:to>
      <xdr:col>11</xdr:col>
      <xdr:colOff>0</xdr:colOff>
      <xdr:row>3</xdr:row>
      <xdr:rowOff>2486025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876675"/>
          <a:ext cx="1038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3</xdr:row>
      <xdr:rowOff>2381250</xdr:rowOff>
    </xdr:from>
    <xdr:to>
      <xdr:col>11</xdr:col>
      <xdr:colOff>285750</xdr:colOff>
      <xdr:row>3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view="pageBreakPreview" topLeftCell="A10" zoomScale="80" zoomScaleNormal="100" zoomScaleSheetLayoutView="80" workbookViewId="0">
      <selection activeCell="L13" sqref="L13"/>
    </sheetView>
  </sheetViews>
  <sheetFormatPr defaultRowHeight="12.75" x14ac:dyDescent="0.2"/>
  <cols>
    <col min="1" max="1" width="5.28515625" style="2" customWidth="1"/>
    <col min="2" max="2" width="40.140625" style="2" customWidth="1"/>
    <col min="3" max="3" width="8.85546875" style="2" customWidth="1"/>
    <col min="4" max="4" width="12" style="2" customWidth="1"/>
    <col min="5" max="5" width="15.85546875" style="2" customWidth="1"/>
    <col min="6" max="6" width="15.7109375" style="2" customWidth="1"/>
    <col min="7" max="7" width="15.140625" style="2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6" style="2" customWidth="1"/>
    <col min="14" max="14" width="14.28515625" style="2" customWidth="1"/>
    <col min="15" max="16384" width="9.140625" style="2"/>
  </cols>
  <sheetData>
    <row r="1" spans="1:14" s="1" customFormat="1" ht="48.75" customHeight="1" x14ac:dyDescent="0.3">
      <c r="A1" s="34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1" customFormat="1" ht="39.75" customHeight="1" x14ac:dyDescent="0.3">
      <c r="A2" s="11"/>
      <c r="B2" s="11" t="s">
        <v>11</v>
      </c>
      <c r="C2" s="36" t="s">
        <v>4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ht="34.5" customHeight="1" x14ac:dyDescent="0.2">
      <c r="A3" s="34" t="s">
        <v>0</v>
      </c>
      <c r="B3" s="34" t="s">
        <v>16</v>
      </c>
      <c r="C3" s="34" t="s">
        <v>1</v>
      </c>
      <c r="D3" s="34" t="s">
        <v>18</v>
      </c>
      <c r="E3" s="30" t="s">
        <v>5</v>
      </c>
      <c r="F3" s="30"/>
      <c r="G3" s="30"/>
      <c r="H3" s="30" t="s">
        <v>3</v>
      </c>
      <c r="I3" s="35" t="s">
        <v>7</v>
      </c>
      <c r="J3" s="35"/>
      <c r="K3" s="35"/>
      <c r="L3" s="30" t="s">
        <v>8</v>
      </c>
      <c r="M3" s="30"/>
      <c r="N3" s="30"/>
    </row>
    <row r="4" spans="1:14" s="28" customFormat="1" ht="246" customHeight="1" x14ac:dyDescent="0.2">
      <c r="A4" s="34"/>
      <c r="B4" s="34"/>
      <c r="C4" s="34"/>
      <c r="D4" s="34"/>
      <c r="E4" s="26" t="s">
        <v>27</v>
      </c>
      <c r="F4" s="26" t="s">
        <v>28</v>
      </c>
      <c r="G4" s="26" t="s">
        <v>29</v>
      </c>
      <c r="H4" s="30"/>
      <c r="I4" s="26" t="s">
        <v>17</v>
      </c>
      <c r="J4" s="26" t="s">
        <v>2</v>
      </c>
      <c r="K4" s="26" t="s">
        <v>15</v>
      </c>
      <c r="L4" s="27" t="s">
        <v>14</v>
      </c>
      <c r="M4" s="26" t="s">
        <v>10</v>
      </c>
      <c r="N4" s="26" t="s">
        <v>9</v>
      </c>
    </row>
    <row r="5" spans="1:14" s="10" customFormat="1" ht="64.5" customHeight="1" x14ac:dyDescent="0.2">
      <c r="A5" s="12">
        <v>1</v>
      </c>
      <c r="B5" s="22" t="s">
        <v>20</v>
      </c>
      <c r="C5" s="12" t="s">
        <v>21</v>
      </c>
      <c r="D5" s="16">
        <v>1</v>
      </c>
      <c r="E5" s="14">
        <v>150000</v>
      </c>
      <c r="F5" s="14">
        <v>150000</v>
      </c>
      <c r="G5" s="14">
        <v>150000</v>
      </c>
      <c r="H5" s="13">
        <v>1</v>
      </c>
      <c r="I5" s="13">
        <f t="shared" ref="I5:I10" si="0">AVERAGE(E5:G5)</f>
        <v>150000</v>
      </c>
      <c r="J5" s="14">
        <f t="shared" ref="J5:J10" si="1">SQRT(((SUM((POWER(G5-I5,2)),(POWER(F5-I5,2)),(POWER(E5-I5,2)))/(COLUMNS(E5:G5)-1))))</f>
        <v>0</v>
      </c>
      <c r="K5" s="15">
        <f t="shared" ref="K5:K10" si="2">J5/I5*100</f>
        <v>0</v>
      </c>
      <c r="L5" s="13">
        <f>((D5/3)*(SUM(E5:G5)))</f>
        <v>150000</v>
      </c>
      <c r="M5" s="14">
        <f>F5</f>
        <v>150000</v>
      </c>
      <c r="N5" s="24">
        <f>D5*M5</f>
        <v>150000</v>
      </c>
    </row>
    <row r="6" spans="1:14" s="10" customFormat="1" ht="64.5" customHeight="1" x14ac:dyDescent="0.2">
      <c r="A6" s="12">
        <v>2</v>
      </c>
      <c r="B6" s="22" t="s">
        <v>22</v>
      </c>
      <c r="C6" s="12" t="s">
        <v>21</v>
      </c>
      <c r="D6" s="16">
        <v>1</v>
      </c>
      <c r="E6" s="14">
        <v>125000</v>
      </c>
      <c r="F6" s="14">
        <v>120000</v>
      </c>
      <c r="G6" s="14">
        <v>100000</v>
      </c>
      <c r="H6" s="13">
        <v>1</v>
      </c>
      <c r="I6" s="13">
        <f t="shared" si="0"/>
        <v>115000</v>
      </c>
      <c r="J6" s="14">
        <f t="shared" si="1"/>
        <v>13228.756555322952</v>
      </c>
      <c r="K6" s="15">
        <f t="shared" si="2"/>
        <v>11.503266569846046</v>
      </c>
      <c r="L6" s="13">
        <f t="shared" ref="L6:L10" si="3">((D6/3)*(SUM(E6:G6)))</f>
        <v>115000</v>
      </c>
      <c r="M6" s="14">
        <v>100000</v>
      </c>
      <c r="N6" s="24">
        <f>M6*D6</f>
        <v>100000</v>
      </c>
    </row>
    <row r="7" spans="1:14" s="10" customFormat="1" ht="64.5" customHeight="1" x14ac:dyDescent="0.2">
      <c r="A7" s="12">
        <v>3</v>
      </c>
      <c r="B7" s="22" t="s">
        <v>23</v>
      </c>
      <c r="C7" s="12" t="s">
        <v>21</v>
      </c>
      <c r="D7" s="16">
        <v>1</v>
      </c>
      <c r="E7" s="14">
        <v>120000</v>
      </c>
      <c r="F7" s="14">
        <v>150000</v>
      </c>
      <c r="G7" s="14">
        <v>150000</v>
      </c>
      <c r="H7" s="13">
        <v>1</v>
      </c>
      <c r="I7" s="13">
        <f t="shared" si="0"/>
        <v>140000</v>
      </c>
      <c r="J7" s="14">
        <f t="shared" si="1"/>
        <v>17320.508075688773</v>
      </c>
      <c r="K7" s="15">
        <f t="shared" si="2"/>
        <v>12.371791482634837</v>
      </c>
      <c r="L7" s="13">
        <f t="shared" si="3"/>
        <v>140000</v>
      </c>
      <c r="M7" s="14">
        <v>120000</v>
      </c>
      <c r="N7" s="24">
        <f t="shared" ref="N7:N10" si="4">M7*D7</f>
        <v>120000</v>
      </c>
    </row>
    <row r="8" spans="1:14" s="10" customFormat="1" ht="64.5" customHeight="1" x14ac:dyDescent="0.2">
      <c r="A8" s="12">
        <v>4</v>
      </c>
      <c r="B8" s="22" t="s">
        <v>24</v>
      </c>
      <c r="C8" s="12" t="s">
        <v>21</v>
      </c>
      <c r="D8" s="16">
        <v>1</v>
      </c>
      <c r="E8" s="14">
        <v>100000</v>
      </c>
      <c r="F8" s="14">
        <v>100000</v>
      </c>
      <c r="G8" s="14">
        <v>100000</v>
      </c>
      <c r="H8" s="13">
        <v>1</v>
      </c>
      <c r="I8" s="13">
        <f t="shared" si="0"/>
        <v>100000</v>
      </c>
      <c r="J8" s="14">
        <f t="shared" si="1"/>
        <v>0</v>
      </c>
      <c r="K8" s="15">
        <f t="shared" si="2"/>
        <v>0</v>
      </c>
      <c r="L8" s="13">
        <f t="shared" si="3"/>
        <v>100000</v>
      </c>
      <c r="M8" s="14">
        <v>100000</v>
      </c>
      <c r="N8" s="24">
        <f t="shared" si="4"/>
        <v>100000</v>
      </c>
    </row>
    <row r="9" spans="1:14" s="10" customFormat="1" ht="91.5" customHeight="1" x14ac:dyDescent="0.2">
      <c r="A9" s="12">
        <v>5</v>
      </c>
      <c r="B9" s="22" t="s">
        <v>25</v>
      </c>
      <c r="C9" s="12" t="s">
        <v>21</v>
      </c>
      <c r="D9" s="16">
        <v>1</v>
      </c>
      <c r="E9" s="14">
        <v>50000</v>
      </c>
      <c r="F9" s="14">
        <v>50000</v>
      </c>
      <c r="G9" s="14">
        <v>50000</v>
      </c>
      <c r="H9" s="13">
        <v>1</v>
      </c>
      <c r="I9" s="13">
        <f t="shared" si="0"/>
        <v>50000</v>
      </c>
      <c r="J9" s="14">
        <f t="shared" si="1"/>
        <v>0</v>
      </c>
      <c r="K9" s="15">
        <f t="shared" si="2"/>
        <v>0</v>
      </c>
      <c r="L9" s="13">
        <f t="shared" si="3"/>
        <v>50000</v>
      </c>
      <c r="M9" s="14">
        <v>50000</v>
      </c>
      <c r="N9" s="24">
        <f t="shared" si="4"/>
        <v>50000</v>
      </c>
    </row>
    <row r="10" spans="1:14" s="10" customFormat="1" ht="64.5" customHeight="1" x14ac:dyDescent="0.2">
      <c r="A10" s="12">
        <v>6</v>
      </c>
      <c r="B10" s="22" t="s">
        <v>26</v>
      </c>
      <c r="C10" s="12" t="s">
        <v>21</v>
      </c>
      <c r="D10" s="16">
        <v>1</v>
      </c>
      <c r="E10" s="14">
        <v>50000</v>
      </c>
      <c r="F10" s="14">
        <v>50000</v>
      </c>
      <c r="G10" s="14">
        <v>50000</v>
      </c>
      <c r="H10" s="13">
        <v>1</v>
      </c>
      <c r="I10" s="13">
        <f t="shared" si="0"/>
        <v>50000</v>
      </c>
      <c r="J10" s="14">
        <f t="shared" si="1"/>
        <v>0</v>
      </c>
      <c r="K10" s="15">
        <f t="shared" si="2"/>
        <v>0</v>
      </c>
      <c r="L10" s="13">
        <f t="shared" si="3"/>
        <v>50000</v>
      </c>
      <c r="M10" s="14">
        <v>50000</v>
      </c>
      <c r="N10" s="24">
        <f t="shared" si="4"/>
        <v>50000</v>
      </c>
    </row>
    <row r="11" spans="1:14" ht="29.25" customHeight="1" x14ac:dyDescent="0.2">
      <c r="A11" s="39"/>
      <c r="B11" s="40"/>
      <c r="C11" s="40"/>
      <c r="D11" s="40"/>
      <c r="E11" s="40"/>
      <c r="F11" s="40"/>
      <c r="G11" s="40"/>
      <c r="H11" s="40"/>
      <c r="I11" s="41"/>
      <c r="J11" s="42"/>
      <c r="K11" s="42"/>
      <c r="L11" s="41"/>
      <c r="M11" s="43"/>
      <c r="N11" s="25">
        <f>N5+N6+N7+N8+N9+N10</f>
        <v>570000</v>
      </c>
    </row>
    <row r="12" spans="1:14" ht="52.5" customHeight="1" x14ac:dyDescent="0.2">
      <c r="A12" s="23"/>
      <c r="B12" s="33" t="s">
        <v>19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23"/>
    </row>
    <row r="13" spans="1:14" ht="35.25" customHeight="1" x14ac:dyDescent="0.25">
      <c r="A13" s="17"/>
      <c r="B13" s="21" t="s">
        <v>6</v>
      </c>
      <c r="C13" s="31">
        <v>46255</v>
      </c>
      <c r="D13" s="32"/>
      <c r="E13" s="32"/>
      <c r="F13" s="18"/>
      <c r="G13" s="19"/>
      <c r="H13" s="20"/>
      <c r="I13" s="20"/>
      <c r="J13" s="20"/>
      <c r="K13" s="20"/>
      <c r="L13" s="20"/>
      <c r="M13" s="20"/>
      <c r="N13" s="20"/>
    </row>
    <row r="14" spans="1:14" ht="21.75" customHeight="1" x14ac:dyDescent="0.2">
      <c r="A14" s="29" t="s">
        <v>13</v>
      </c>
      <c r="B14" s="29"/>
      <c r="C14" s="29"/>
      <c r="D14" s="4"/>
      <c r="E14" s="5"/>
      <c r="F14" s="6"/>
      <c r="G14" s="7"/>
      <c r="H14" s="8"/>
      <c r="I14" s="8"/>
      <c r="J14" s="8"/>
      <c r="K14" s="8"/>
      <c r="L14" s="8"/>
      <c r="M14" s="8"/>
      <c r="N14" s="8"/>
    </row>
    <row r="15" spans="1:14" ht="36" customHeight="1" x14ac:dyDescent="0.2"/>
    <row r="16" spans="1:14" ht="46.5" customHeight="1" x14ac:dyDescent="0.2"/>
    <row r="17" spans="1:14" ht="36" customHeight="1" x14ac:dyDescent="0.2"/>
    <row r="18" spans="1:14" ht="36" customHeight="1" x14ac:dyDescent="0.2"/>
    <row r="19" spans="1:14" ht="36" customHeight="1" x14ac:dyDescent="0.2"/>
    <row r="20" spans="1:14" ht="36" customHeight="1" x14ac:dyDescent="0.2"/>
    <row r="21" spans="1:14" ht="55.5" customHeight="1" x14ac:dyDescent="0.2"/>
    <row r="22" spans="1:14" ht="36" customHeight="1" x14ac:dyDescent="0.2"/>
    <row r="23" spans="1:14" ht="36" customHeight="1" x14ac:dyDescent="0.2"/>
    <row r="24" spans="1:14" ht="52.5" customHeight="1" x14ac:dyDescent="0.2"/>
    <row r="25" spans="1:14" ht="51" customHeight="1" x14ac:dyDescent="0.2"/>
    <row r="26" spans="1:14" s="3" customFormat="1" ht="32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3" customFormat="1" ht="52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5.75" customHeight="1" x14ac:dyDescent="0.2"/>
    <row r="29" spans="1:14" s="8" customFormat="1" ht="14.2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s="8" customFormat="1" ht="14.2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s="8" customFormat="1" ht="32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s="9" customFormat="1" ht="2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s="8" customFormat="1" ht="14.2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autoFilter ref="A4:N12"/>
  <mergeCells count="14">
    <mergeCell ref="A1:N1"/>
    <mergeCell ref="A3:A4"/>
    <mergeCell ref="B3:B4"/>
    <mergeCell ref="C3:C4"/>
    <mergeCell ref="D3:D4"/>
    <mergeCell ref="E3:G3"/>
    <mergeCell ref="I3:K3"/>
    <mergeCell ref="C2:N2"/>
    <mergeCell ref="A14:C14"/>
    <mergeCell ref="L3:N3"/>
    <mergeCell ref="A11:H11"/>
    <mergeCell ref="C13:E13"/>
    <mergeCell ref="H3:H4"/>
    <mergeCell ref="B12:M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2026-06-08T09:41:12Z</cp:lastPrinted>
  <dcterms:created xsi:type="dcterms:W3CDTF">2014-01-15T18:15:09Z</dcterms:created>
  <dcterms:modified xsi:type="dcterms:W3CDTF">2026-08-21T12:59:10Z</dcterms:modified>
</cp:coreProperties>
</file>