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<sst xmlns="http://schemas.openxmlformats.org/spreadsheetml/2006/main" xmlns:a="http://schemas.openxmlformats.org/drawingml/2006/main" xmlns:a15="http://schemas.microsoft.com/office/drawing/2012/main" xmlns:asvg="http://schemas.microsoft.com/office/drawing/2016/SVG/main" xmlns:c="http://schemas.openxmlformats.org/drawingml/2006/chart" xmlns:co="http://ncloudtech.com" xmlns:co-ooxml="http://ncloudtech.com/ooxml" xmlns:m="http://schemas.openxmlformats.org/officeDocument/2006/math" xmlns:mc="http://schemas.openxmlformats.org/markup-compatibility/2006" xmlns:o="urn:schemas-microsoft-com:office:office" xmlns:p="http://schemas.openxmlformats.org/presentationml/2006/main" xmlns:pic="http://schemas.openxmlformats.org/drawingml/2006/picture" xmlns:r="http://schemas.openxmlformats.org/officeDocument/2006/relationships" xmlns:s="http://schemas.openxmlformats.org/officeDocument/2006/sharedTypes" xmlns:sl="http://schemas.openxmlformats.org/schemaLibrary/2006/main" xmlns:v="urn:schemas-microsoft-com:vml" xmlns:w="http://schemas.openxmlformats.org/wordprocessingml/2006/main" xmlns:w10="urn:schemas-microsoft-com:office:word" xmlns:w14="http://schemas.microsoft.com/office/word/2010/wordml" xmlns:w15="http://schemas.microsoft.com/office/word/2012/wordml" xmlns:wp="http://schemas.openxmlformats.org/drawingml/2006/wordprocessingDrawing" xmlns:wpg="http://schemas.microsoft.com/office/word/2010/wordprocessingGroup" xmlns:wps="http://schemas.microsoft.com/office/word/2010/wordprocessingShape" xmlns:x="urn:schemas-microsoft-com:office:excel" xmlns:x14="http://schemas.microsoft.com/office/spreadsheetml/2009/9/main" xmlns:xdr="http://schemas.openxmlformats.org/drawingml/2006/spreadsheetDrawing" xmlns:xm="http://schemas.microsoft.com/office/excel/2006/main" mc:Ignorable="co co-ooxml w14 x14 w15">
  <si>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</si>
  <si>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</si>
  <si>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</si>
  <si>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>Пост</t>
    </r>
    <r>
      <rPr>
        <rFont val="Times New Roman"/>
        <b val="true"/>
        <color rgb="17375E" tint="0"/>
        <sz val="10"/>
      </rPr>
      <t xml:space="preserve">авка </t>
    </r>
    <r>
      <rPr>
        <rFont val="Times New Roman"/>
        <b val="true"/>
        <color rgb="17375E" tint="0"/>
        <sz val="10"/>
      </rPr>
      <t>мебели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</si>
  <si>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</si>
  <si>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</si>
  <si>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</si>
  <si>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</si>
  <si>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</si>
  <si>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</si>
  <si>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</si>
  <si>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</si>
  <si>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</si>
  <si>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</si>
  <si>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</si>
  <si>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</si>
  <si>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</si>
  <si>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rPr>
        <rFont val="Times New Roman"/>
        <sz val="10"/>
      </rPr>
      <t>21</t>
    </r>
    <r>
      <rPr>
        <rFont val="Times New Roman"/>
        <sz val="10"/>
      </rPr>
      <t>.05.2026</t>
    </r>
  </si>
  <si>
    <r>
      <t>КП 2</t>
    </r>
    <r>
      <t xml:space="preserve">
</t>
    </r>
    <r>
      <rPr>
        <rFont val="Times New Roman"/>
        <sz val="10"/>
      </rPr>
      <t>21</t>
    </r>
    <r>
      <rPr>
        <rFont val="Times New Roman"/>
        <sz val="10"/>
      </rPr>
      <t>.05.2026</t>
    </r>
  </si>
  <si>
    <r>
      <t>КП 3</t>
    </r>
    <r>
      <t xml:space="preserve">
</t>
    </r>
    <r>
      <rPr>
        <rFont val="Times New Roman"/>
        <sz val="10"/>
      </rPr>
      <t>21</t>
    </r>
    <r>
      <rPr>
        <rFont val="Times New Roman"/>
        <sz val="10"/>
      </rPr>
      <t>.05.2026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</si>
  <si>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</si>
  <si>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</si>
  <si>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</si>
  <si>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</si>
  <si>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</si>
  <si>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Шкаф напольный под мойку Sicilia (бежевая эмаль/белый, 600х560х820 мм)</t>
  </si>
  <si>
    <t>Не представлен</t>
  </si>
  <si>
    <t>шт.</t>
  </si>
  <si>
    <t>Шкаф напольный с ящиками Sicilia MOB 4082.2C (бежевая эмаль/белый, 400х560х820 мм)</t>
  </si>
  <si>
    <t>Шкаф навесной с полкой Sicilia (бежевая эмаль/белый, 400х320х720 мм)</t>
  </si>
  <si>
    <t>Шкаф навесной с полкой Sicilia (бежевая эмаль/белый, 600х320х720 мм)</t>
  </si>
  <si>
    <t>Столешница Alvaline STM 1660 (дуб бунратти, 1602х600х25 мм)</t>
  </si>
  <si>
    <t>Мойка VOK K0064 с сифоном (нержавеющая сталь, 480х480х165 мм)</t>
  </si>
  <si>
    <t>Смеситель для кухни Balear с каналом для питьевой воды (хром)</t>
  </si>
  <si>
    <t>Сейф мебельный Aiko SM-120/2 (ключевой замок)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</si>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</sst>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  <numFmt co:extendedFormatCode="#,##0" formatCode="#,##0" numFmtId="1006"/>
  </numFmts>
  <fonts count="1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Times New Roman"/>
      <b val="false"/>
      <color rgb="000000" tint="0"/>
      <sz val="10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left"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2" numFmtId="1006" quotePrefix="false">
      <alignment horizontal="center" vertical="center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1" fillId="0" fontId="2" numFmtId="1000" quotePrefix="false">
      <alignment vertical="center"/>
    </xf>
    <xf applyAlignment="true" applyBorder="true" applyFont="true" applyNumberFormat="true" borderId="12" fillId="0" fontId="13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2" fillId="0" fontId="2" numFmtId="1001" quotePrefix="false">
      <alignment horizontal="center" vertical="center"/>
    </xf>
    <xf applyAlignment="true" applyBorder="true" applyFill="true" applyFont="true" applyNumberFormat="true" borderId="12" fillId="2" fontId="6" numFmtId="1000" quotePrefix="false">
      <alignment vertical="center"/>
    </xf>
    <xf applyAlignment="true" applyBorder="true" applyFont="true" applyNumberFormat="true" borderId="12" fillId="0" fontId="4" numFmtId="1000" quotePrefix="false">
      <alignment vertical="center"/>
    </xf>
    <xf applyAlignment="true" applyBorder="true" applyFont="true" applyNumberFormat="true" borderId="13" fillId="0" fontId="7" numFmtId="1002" quotePrefix="false">
      <alignment horizontal="center" vertical="center"/>
    </xf>
    <xf applyAlignment="true" applyFill="true" applyFont="true" applyNumberFormat="true" borderId="0" fillId="2" fontId="14" numFmtId="1000" quotePrefix="false">
      <alignment horizontal="left" vertical="center"/>
    </xf>
    <xf applyAlignment="true" applyFont="true" applyNumberFormat="true" borderId="0" fillId="0" fontId="15" numFmtId="1001" quotePrefix="false">
      <alignment horizontal="center" vertical="center"/>
    </xf>
    <xf applyFill="true" applyFont="true" applyNumberFormat="true" borderId="0" fillId="2" fontId="16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228974" y="8000999"/>
    <xdr:ext cx="267744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952624" y="8181974"/>
    <xdr:ext cx="839891" cy="448640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400174" y="8620124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905124" y="9039224"/>
    <xdr:ext cx="1077056" cy="359017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36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hidden="false" max="3" min="3" outlineLevel="0" style="0" width="43.2857147448796"/>
    <col bestFit="true" customWidth="true" hidden="false" max="4" min="4" outlineLevel="0" style="0" width="13.9999996616676"/>
    <col customWidth="true" hidden="false" max="5" min="5" outlineLevel="0" style="1" width="14.1843542596975"/>
    <col bestFit="true" customWidth="true" hidden="false" max="6" min="6" outlineLevel="0" style="0" width="13.9999996616676"/>
    <col customWidth="true" hidden="false" max="8" min="7" outlineLevel="0" style="0" width="13.8571422046447"/>
    <col customWidth="true" hidden="false" max="9" min="9" outlineLevel="0" style="0" width="6.85714305047564"/>
    <col customWidth="true" hidden="false" max="10" min="10" outlineLevel="0" style="0" width="13.5714286439284"/>
    <col customWidth="true" hidden="false" max="11" min="11" outlineLevel="0" style="0" width="13.2183260431167"/>
    <col customWidth="true" hidden="false" max="12" min="12" outlineLevel="0" style="0" width="8.57142847476218"/>
    <col customWidth="true" hidden="fals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Q19</f>
        <v>164284.90999999997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customHeight="true" hidden="false" ht="27.25" outlineLevel="0" r="11" s="41">
      <c r="A11" s="42" t="n">
        <v>1</v>
      </c>
      <c r="B11" s="43" t="n"/>
      <c r="C11" s="44" t="s">
        <v>25</v>
      </c>
      <c r="D11" s="45" t="n">
        <v>12999</v>
      </c>
      <c r="E11" s="45" t="n">
        <v>13128.99</v>
      </c>
      <c r="F11" s="45" t="n">
        <v>13778.94</v>
      </c>
      <c r="G11" s="46" t="s">
        <v>26</v>
      </c>
      <c r="H11" s="46" t="s">
        <v>26</v>
      </c>
      <c r="I11" s="47" t="n">
        <f aca="false" ca="false" dt2D="false" dtr="false" t="normal">COUNTIF(D11:H11, "&gt;0")</f>
        <v>5</v>
      </c>
      <c r="J11" s="45" t="n">
        <f aca="false" ca="false" dt2D="false" dtr="false" t="normal">IF(I11=0, 0, ROUND(AVERAGE(D11:H11), 2))</f>
        <v>13302.31</v>
      </c>
      <c r="K11" s="48" t="n">
        <f aca="false" ca="false" dt2D="false" dtr="false" t="normal">_XLFN.STDEV.S(D11:H11)</f>
        <v>417.85938747382505</v>
      </c>
      <c r="L11" s="49" t="n">
        <f aca="false" ca="false" dt2D="false" dtr="false" t="normal">IF(K11/J11&gt;0.33, "вариация не однородна", ROUND(K11/J11, 4))</f>
        <v>0.031400000000000004</v>
      </c>
      <c r="M11" s="45" t="n">
        <f aca="false" ca="false" dt2D="false" dtr="false" t="normal">IF(J11=0, 0, IF(L11="вариация не однородна", "ОШИБКА", J11))</f>
        <v>13302.31</v>
      </c>
      <c r="N11" s="47" t="s">
        <v>27</v>
      </c>
      <c r="O11" s="50" t="n">
        <v>1</v>
      </c>
      <c r="P11" s="47" t="n">
        <v>1</v>
      </c>
      <c r="Q11" s="45" t="n">
        <f aca="false" ca="false" dt2D="false" dtr="false" t="normal">P11*M11*O11</f>
        <v>13302.31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idden="false" ht="27.25" outlineLevel="0" r="12" s="41">
      <c r="A12" s="42" t="n">
        <v>2</v>
      </c>
      <c r="B12" s="43" t="n"/>
      <c r="C12" s="44" t="s">
        <v>28</v>
      </c>
      <c r="D12" s="45" t="n">
        <v>21000</v>
      </c>
      <c r="E12" s="45" t="n">
        <v>21210</v>
      </c>
      <c r="F12" s="45" t="n">
        <v>22260</v>
      </c>
      <c r="G12" s="46" t="s">
        <v>26</v>
      </c>
      <c r="H12" s="46" t="s">
        <v>26</v>
      </c>
      <c r="I12" s="47" t="n">
        <f aca="false" ca="false" dt2D="false" dtr="false" t="normal">COUNTIF(D12:H12, "&gt;0")</f>
        <v>5</v>
      </c>
      <c r="J12" s="45" t="n">
        <f aca="false" ca="false" dt2D="false" dtr="false" t="normal">IF(I12=0, 0, ROUND(AVERAGE(D12:H12), 2))</f>
        <v>21490</v>
      </c>
      <c r="K12" s="48" t="n">
        <f aca="false" ca="false" dt2D="false" dtr="false" t="normal">_XLFN.STDEV.S(D12:H12)</f>
        <v>675.0555532695068</v>
      </c>
      <c r="L12" s="49" t="n">
        <f aca="false" ca="false" dt2D="false" dtr="false" t="normal">IF(K12/J12&gt;0.33, "вариация не однородна", ROUND(K12/J12, 4))</f>
        <v>0.031400000000000004</v>
      </c>
      <c r="M12" s="45" t="n">
        <f aca="false" ca="false" dt2D="false" dtr="false" t="normal">IF(J12=0, 0, IF(L12="вариация не однородна", "ОШИБКА", J12))</f>
        <v>21490</v>
      </c>
      <c r="N12" s="47" t="s">
        <v>27</v>
      </c>
      <c r="O12" s="50" t="n">
        <v>1</v>
      </c>
      <c r="P12" s="47" t="n">
        <v>1</v>
      </c>
      <c r="Q12" s="45" t="n">
        <f aca="false" ca="false" dt2D="false" dtr="false" t="normal">P12*M12*O12</f>
        <v>21490</v>
      </c>
      <c r="R12" s="40" t="n"/>
      <c r="S12" s="40" t="n"/>
      <c r="T12" s="41" t="n"/>
      <c r="U12" s="41" t="n"/>
      <c r="V12" s="41" t="n"/>
      <c r="W12" s="41" t="n"/>
      <c r="X12" s="41" t="n"/>
      <c r="Y12" s="41" t="n"/>
      <c r="Z12" s="41" t="n"/>
      <c r="AA12" s="41" t="n"/>
      <c r="AB12" s="41" t="n"/>
      <c r="AC12" s="41" t="n"/>
      <c r="AD12" s="41" t="n"/>
    </row>
    <row customFormat="true" customHeight="true" hidden="false" ht="27.25" outlineLevel="0" r="13" s="41">
      <c r="A13" s="42" t="n">
        <v>3</v>
      </c>
      <c r="B13" s="43" t="n"/>
      <c r="C13" s="44" t="s">
        <v>29</v>
      </c>
      <c r="D13" s="45" t="n">
        <v>10999</v>
      </c>
      <c r="E13" s="45" t="n">
        <v>11108.99</v>
      </c>
      <c r="F13" s="45" t="n">
        <v>11658.94</v>
      </c>
      <c r="G13" s="46" t="s">
        <v>26</v>
      </c>
      <c r="H13" s="46" t="s">
        <v>26</v>
      </c>
      <c r="I13" s="47" t="n">
        <f aca="false" ca="false" dt2D="false" dtr="false" t="normal">COUNTIF(D13:H13, "&gt;0")</f>
        <v>5</v>
      </c>
      <c r="J13" s="45" t="n">
        <f aca="false" ca="false" dt2D="false" dtr="false" t="normal">IF(I13=0, 0, ROUND(AVERAGE(D13:H13), 2))</f>
        <v>11255.64</v>
      </c>
      <c r="K13" s="48" t="n">
        <f aca="false" ca="false" dt2D="false" dtr="false" t="normal">_XLFN.STDEV.S(D13:H13)</f>
        <v>353.5683824005387</v>
      </c>
      <c r="L13" s="49" t="n">
        <f aca="false" ca="false" dt2D="false" dtr="false" t="normal">IF(K13/J13&gt;0.33, "вариация не однородна", ROUND(K13/J13, 4))</f>
        <v>0.031400000000000004</v>
      </c>
      <c r="M13" s="45" t="n">
        <f aca="false" ca="false" dt2D="false" dtr="false" t="normal">IF(J13=0, 0, IF(L13="вариация не однородна", "ОШИБКА", J13))</f>
        <v>11255.64</v>
      </c>
      <c r="N13" s="47" t="s">
        <v>27</v>
      </c>
      <c r="O13" s="50" t="n">
        <v>1</v>
      </c>
      <c r="P13" s="47" t="n">
        <v>1</v>
      </c>
      <c r="Q13" s="45" t="n">
        <f aca="false" ca="false" dt2D="false" dtr="false" t="normal">P13*M13*O13</f>
        <v>11255.64</v>
      </c>
      <c r="R13" s="40" t="n"/>
      <c r="S13" s="40" t="n"/>
      <c r="T13" s="41" t="n"/>
      <c r="U13" s="41" t="n"/>
      <c r="V13" s="41" t="n"/>
      <c r="W13" s="41" t="n"/>
      <c r="X13" s="41" t="n"/>
      <c r="Y13" s="41" t="n"/>
      <c r="Z13" s="41" t="n"/>
      <c r="AA13" s="41" t="n"/>
      <c r="AB13" s="41" t="n"/>
      <c r="AC13" s="41" t="n"/>
      <c r="AD13" s="41" t="n"/>
    </row>
    <row customFormat="true" customHeight="true" hidden="false" ht="27.25" outlineLevel="0" r="14" s="41">
      <c r="A14" s="42" t="n">
        <v>4</v>
      </c>
      <c r="B14" s="43" t="n"/>
      <c r="C14" s="44" t="s">
        <v>30</v>
      </c>
      <c r="D14" s="45" t="n">
        <v>12999</v>
      </c>
      <c r="E14" s="45" t="n">
        <v>13128.99</v>
      </c>
      <c r="F14" s="45" t="n">
        <v>13778.94</v>
      </c>
      <c r="G14" s="46" t="s">
        <v>26</v>
      </c>
      <c r="H14" s="46" t="s">
        <v>26</v>
      </c>
      <c r="I14" s="47" t="n">
        <f aca="false" ca="false" dt2D="false" dtr="false" t="normal">COUNTIF(D14:H14, "&gt;0")</f>
        <v>5</v>
      </c>
      <c r="J14" s="45" t="n">
        <f aca="false" ca="false" dt2D="false" dtr="false" t="normal">IF(I14=0, 0, ROUND(AVERAGE(D14:H14), 2))</f>
        <v>13302.31</v>
      </c>
      <c r="K14" s="48" t="n">
        <f aca="false" ca="false" dt2D="false" dtr="false" t="normal">_XLFN.STDEV.S(D14:H14)</f>
        <v>417.85938747382505</v>
      </c>
      <c r="L14" s="49" t="n">
        <f aca="false" ca="false" dt2D="false" dtr="false" t="normal">IF(K14/J14&gt;0.33, "вариация не однородна", ROUND(K14/J14, 4))</f>
        <v>0.031400000000000004</v>
      </c>
      <c r="M14" s="45" t="n">
        <f aca="false" ca="false" dt2D="false" dtr="false" t="normal">IF(J14=0, 0, IF(L14="вариация не однородна", "ОШИБКА", J14))</f>
        <v>13302.31</v>
      </c>
      <c r="N14" s="47" t="s">
        <v>27</v>
      </c>
      <c r="O14" s="50" t="n">
        <v>2</v>
      </c>
      <c r="P14" s="47" t="n">
        <v>1</v>
      </c>
      <c r="Q14" s="45" t="n">
        <f aca="false" ca="false" dt2D="false" dtr="false" t="normal">P14*M14*O14</f>
        <v>26604.62</v>
      </c>
      <c r="R14" s="40" t="n"/>
      <c r="S14" s="40" t="n"/>
      <c r="T14" s="41" t="n"/>
      <c r="U14" s="41" t="n"/>
      <c r="V14" s="41" t="n"/>
      <c r="W14" s="41" t="n"/>
      <c r="X14" s="41" t="n"/>
      <c r="Y14" s="41" t="n"/>
      <c r="Z14" s="41" t="n"/>
      <c r="AA14" s="41" t="n"/>
      <c r="AB14" s="41" t="n"/>
      <c r="AC14" s="41" t="n"/>
      <c r="AD14" s="41" t="n"/>
    </row>
    <row customFormat="true" customHeight="true" hidden="false" ht="27.25" outlineLevel="0" r="15" s="41">
      <c r="A15" s="42" t="n">
        <v>5</v>
      </c>
      <c r="B15" s="43" t="n"/>
      <c r="C15" s="44" t="s">
        <v>31</v>
      </c>
      <c r="D15" s="45" t="n">
        <v>19435</v>
      </c>
      <c r="E15" s="45" t="n">
        <v>19629.35</v>
      </c>
      <c r="F15" s="45" t="n">
        <v>20601.1</v>
      </c>
      <c r="G15" s="46" t="s">
        <v>26</v>
      </c>
      <c r="H15" s="46" t="s">
        <v>26</v>
      </c>
      <c r="I15" s="47" t="n">
        <f aca="false" ca="false" dt2D="false" dtr="false" t="normal">COUNTIF(D15:H15, "&gt;0")</f>
        <v>5</v>
      </c>
      <c r="J15" s="45" t="n">
        <f aca="false" ca="false" dt2D="false" dtr="false" t="normal">IF(I15=0, 0, ROUND(AVERAGE(D15:H15), 2))</f>
        <v>19888.48</v>
      </c>
      <c r="K15" s="48" t="n">
        <f aca="false" ca="false" dt2D="false" dtr="false" t="normal">_XLFN.STDEV.S(D15:H15)</f>
        <v>624.7478417996597</v>
      </c>
      <c r="L15" s="49" t="n">
        <f aca="false" ca="false" dt2D="false" dtr="false" t="normal">IF(K15/J15&gt;0.33, "вариация не однородна", ROUND(K15/J15, 4))</f>
        <v>0.031400000000000004</v>
      </c>
      <c r="M15" s="45" t="n">
        <f aca="false" ca="false" dt2D="false" dtr="false" t="normal">IF(J15=0, 0, IF(L15="вариация не однородна", "ОШИБКА", J15))</f>
        <v>19888.48</v>
      </c>
      <c r="N15" s="47" t="s">
        <v>27</v>
      </c>
      <c r="O15" s="50" t="n">
        <v>1</v>
      </c>
      <c r="P15" s="47" t="n">
        <v>1</v>
      </c>
      <c r="Q15" s="45" t="n">
        <f aca="false" ca="false" dt2D="false" dtr="false" t="normal">P15*M15*O15</f>
        <v>19888.48</v>
      </c>
      <c r="R15" s="40" t="n"/>
      <c r="S15" s="40" t="n"/>
      <c r="T15" s="41" t="n"/>
      <c r="U15" s="41" t="n"/>
      <c r="V15" s="41" t="n"/>
      <c r="W15" s="41" t="n"/>
      <c r="X15" s="41" t="n"/>
      <c r="Y15" s="41" t="n"/>
      <c r="Z15" s="41" t="n"/>
      <c r="AA15" s="41" t="n"/>
      <c r="AB15" s="41" t="n"/>
      <c r="AC15" s="41" t="n"/>
      <c r="AD15" s="41" t="n"/>
    </row>
    <row customFormat="true" customHeight="true" hidden="false" ht="27.25" outlineLevel="0" r="16" s="41">
      <c r="A16" s="42" t="n">
        <v>6</v>
      </c>
      <c r="B16" s="43" t="n"/>
      <c r="C16" s="44" t="s">
        <v>32</v>
      </c>
      <c r="D16" s="45" t="n">
        <v>6199</v>
      </c>
      <c r="E16" s="45" t="n">
        <v>6260.99</v>
      </c>
      <c r="F16" s="45" t="n">
        <v>6570.94</v>
      </c>
      <c r="G16" s="46" t="s">
        <v>26</v>
      </c>
      <c r="H16" s="46" t="s">
        <v>26</v>
      </c>
      <c r="I16" s="47" t="n">
        <f aca="false" ca="false" dt2D="false" dtr="false" t="normal">COUNTIF(D16:H16, "&gt;0")</f>
        <v>5</v>
      </c>
      <c r="J16" s="45" t="n">
        <f aca="false" ca="false" dt2D="false" dtr="false" t="normal">IF(I16=0, 0, ROUND(AVERAGE(D16:H16), 2))</f>
        <v>6343.639999999999</v>
      </c>
      <c r="K16" s="48" t="n">
        <f aca="false" ca="false" dt2D="false" dtr="false" t="normal">_XLFN.STDEV.S(D16:H16)</f>
        <v>199.26997022465093</v>
      </c>
      <c r="L16" s="49" t="n">
        <f aca="false" ca="false" dt2D="false" dtr="false" t="normal">IF(K16/J16&gt;0.33, "вариация не однородна", ROUND(K16/J16, 4))</f>
        <v>0.031400000000000004</v>
      </c>
      <c r="M16" s="45" t="n">
        <f aca="false" ca="false" dt2D="false" dtr="false" t="normal">IF(J16=0, 0, IF(L16="вариация не однородна", "ОШИБКА", J16))</f>
        <v>6343.639999999999</v>
      </c>
      <c r="N16" s="47" t="s">
        <v>27</v>
      </c>
      <c r="O16" s="50" t="n">
        <v>1</v>
      </c>
      <c r="P16" s="47" t="n">
        <v>1</v>
      </c>
      <c r="Q16" s="45" t="n">
        <f aca="false" ca="false" dt2D="false" dtr="false" t="normal">P16*M16*O16</f>
        <v>6343.639999999999</v>
      </c>
      <c r="R16" s="40" t="n"/>
      <c r="S16" s="40" t="n"/>
      <c r="T16" s="41" t="n"/>
      <c r="U16" s="41" t="n"/>
      <c r="V16" s="41" t="n"/>
      <c r="W16" s="41" t="n"/>
      <c r="X16" s="41" t="n"/>
      <c r="Y16" s="41" t="n"/>
      <c r="Z16" s="41" t="n"/>
      <c r="AA16" s="41" t="n"/>
      <c r="AB16" s="41" t="n"/>
      <c r="AC16" s="41" t="n"/>
      <c r="AD16" s="41" t="n"/>
    </row>
    <row customFormat="true" customHeight="true" hidden="false" ht="27.25" outlineLevel="0" r="17" s="41">
      <c r="A17" s="42" t="n">
        <v>7</v>
      </c>
      <c r="B17" s="43" t="n"/>
      <c r="C17" s="44" t="s">
        <v>33</v>
      </c>
      <c r="D17" s="45" t="n">
        <v>8189</v>
      </c>
      <c r="E17" s="45" t="n">
        <v>8270.89</v>
      </c>
      <c r="F17" s="45" t="n">
        <v>8680.34</v>
      </c>
      <c r="G17" s="46" t="s">
        <v>26</v>
      </c>
      <c r="H17" s="46" t="s">
        <v>26</v>
      </c>
      <c r="I17" s="47" t="n">
        <f aca="false" ca="false" dt2D="false" dtr="false" t="normal">COUNTIF(D17:H17, "&gt;0")</f>
        <v>5</v>
      </c>
      <c r="J17" s="45" t="n">
        <f aca="false" ca="false" dt2D="false" dtr="false" t="normal">IF(I17=0, 0, ROUND(AVERAGE(D17:H17), 2))</f>
        <v>8380.08</v>
      </c>
      <c r="K17" s="48" t="n">
        <f aca="false" ca="false" dt2D="false" dtr="false" t="normal">_XLFN.STDEV.S(D17:H17)</f>
        <v>263.2395202725712</v>
      </c>
      <c r="L17" s="49" t="n">
        <f aca="false" ca="false" dt2D="false" dtr="false" t="normal">IF(K17/J17&gt;0.33, "вариация не однородна", ROUND(K17/J17, 4))</f>
        <v>0.031400000000000004</v>
      </c>
      <c r="M17" s="45" t="n">
        <f aca="false" ca="false" dt2D="false" dtr="false" t="normal">IF(J17=0, 0, IF(L17="вариация не однородна", "ОШИБКА", J17))</f>
        <v>8380.08</v>
      </c>
      <c r="N17" s="47" t="s">
        <v>27</v>
      </c>
      <c r="O17" s="50" t="n">
        <v>1</v>
      </c>
      <c r="P17" s="47" t="n">
        <v>1</v>
      </c>
      <c r="Q17" s="45" t="n">
        <f aca="false" ca="false" dt2D="false" dtr="false" t="normal">P17*M17*O17</f>
        <v>8380.08</v>
      </c>
      <c r="R17" s="40" t="n"/>
      <c r="S17" s="40" t="n"/>
      <c r="T17" s="41" t="n"/>
      <c r="U17" s="41" t="n"/>
      <c r="V17" s="41" t="n"/>
      <c r="W17" s="41" t="n"/>
      <c r="X17" s="41" t="n"/>
      <c r="Y17" s="41" t="n"/>
      <c r="Z17" s="41" t="n"/>
      <c r="AA17" s="41" t="n"/>
      <c r="AB17" s="41" t="n"/>
      <c r="AC17" s="41" t="n"/>
      <c r="AD17" s="41" t="n"/>
    </row>
    <row customFormat="true" customHeight="true" hidden="false" ht="27.25" outlineLevel="0" r="18" s="41">
      <c r="A18" s="42" t="n">
        <v>8</v>
      </c>
      <c r="B18" s="43" t="n"/>
      <c r="C18" s="44" t="s">
        <v>34</v>
      </c>
      <c r="D18" s="45" t="n">
        <v>27860</v>
      </c>
      <c r="E18" s="45" t="n">
        <v>28138.6</v>
      </c>
      <c r="F18" s="45" t="n">
        <v>29531.6</v>
      </c>
      <c r="G18" s="46" t="s">
        <v>26</v>
      </c>
      <c r="H18" s="46" t="s">
        <v>26</v>
      </c>
      <c r="I18" s="47" t="n">
        <f aca="false" ca="false" dt2D="false" dtr="false" t="normal">COUNTIF(D18:H18, "&gt;0")</f>
        <v>5</v>
      </c>
      <c r="J18" s="45" t="n">
        <f aca="false" ca="false" dt2D="false" dtr="false" t="normal">IF(I18=0, 0, ROUND(AVERAGE(D18:H18), 2))</f>
        <v>28510.07</v>
      </c>
      <c r="K18" s="48" t="n">
        <f aca="false" ca="false" dt2D="false" dtr="false" t="normal">_XLFN.STDEV.S(D18:H18)</f>
        <v>895.5737006708786</v>
      </c>
      <c r="L18" s="49" t="n">
        <f aca="false" ca="false" dt2D="false" dtr="false" t="normal">IF(K18/J18&gt;0.33, "вариация не однородна", ROUND(K18/J18, 4))</f>
        <v>0.031400000000000004</v>
      </c>
      <c r="M18" s="45" t="n">
        <f aca="false" ca="false" dt2D="false" dtr="false" t="normal">IF(J18=0, 0, IF(L18="вариация не однородна", "ОШИБКА", J18))</f>
        <v>28510.07</v>
      </c>
      <c r="N18" s="47" t="s">
        <v>27</v>
      </c>
      <c r="O18" s="50" t="n">
        <v>2</v>
      </c>
      <c r="P18" s="47" t="n">
        <v>1</v>
      </c>
      <c r="Q18" s="45" t="n">
        <f aca="false" ca="false" dt2D="false" dtr="false" t="normal">P18*M18*O18</f>
        <v>57020.14</v>
      </c>
      <c r="R18" s="40" t="n"/>
      <c r="S18" s="40" t="n"/>
      <c r="T18" s="41" t="n"/>
      <c r="U18" s="41" t="n"/>
      <c r="V18" s="41" t="n"/>
      <c r="W18" s="41" t="n"/>
      <c r="X18" s="41" t="n"/>
      <c r="Y18" s="41" t="n"/>
      <c r="Z18" s="41" t="n"/>
      <c r="AA18" s="41" t="n"/>
      <c r="AB18" s="41" t="n"/>
      <c r="AC18" s="41" t="n"/>
      <c r="AD18" s="41" t="n"/>
    </row>
    <row customFormat="true" customHeight="true" ht="21.75" outlineLevel="0" r="19" s="51">
      <c r="A19" s="52" t="n"/>
      <c r="B19" s="53" t="s">
        <v>35</v>
      </c>
      <c r="C19" s="54" t="n"/>
      <c r="D19" s="54" t="n"/>
      <c r="E19" s="54" t="n"/>
      <c r="F19" s="54" t="n"/>
      <c r="G19" s="54" t="n"/>
      <c r="H19" s="54" t="n"/>
      <c r="I19" s="54" t="n"/>
      <c r="J19" s="54" t="n"/>
      <c r="K19" s="54" t="n"/>
      <c r="L19" s="54" t="n"/>
      <c r="M19" s="55" t="n"/>
      <c r="N19" s="56" t="n"/>
      <c r="O19" s="57" t="n"/>
      <c r="P19" s="57" t="n"/>
      <c r="Q19" s="58" t="n">
        <f aca="false" ca="false" dt2D="false" dtr="false" t="normal">SUM(Q11:Q18)</f>
        <v>164284.90999999997</v>
      </c>
      <c r="R19" s="40" t="n"/>
      <c r="S19" s="40" t="n"/>
      <c r="T19" s="51" t="n"/>
      <c r="U19" s="51" t="n"/>
      <c r="V19" s="51" t="n"/>
      <c r="W19" s="51" t="n"/>
      <c r="X19" s="51" t="n"/>
      <c r="Y19" s="51" t="n"/>
      <c r="Z19" s="51" t="n"/>
      <c r="AA19" s="51" t="n"/>
      <c r="AB19" s="51" t="n"/>
      <c r="AC19" s="51" t="n"/>
      <c r="AD19" s="51" t="n"/>
    </row>
    <row outlineLevel="0" r="20">
      <c r="Q20" s="40" t="n"/>
      <c r="R20" s="40" t="n"/>
      <c r="S20" s="40" t="n"/>
      <c r="T20" s="0" t="n"/>
      <c r="U20" s="0" t="n"/>
      <c r="V20" s="0" t="n"/>
    </row>
    <row customFormat="true" customHeight="true" ht="25.5" outlineLevel="0" r="21" s="40">
      <c r="B21" s="59" t="s">
        <v>36</v>
      </c>
      <c r="E21" s="60" t="n"/>
      <c r="N21" s="61" t="n"/>
      <c r="P21" s="40" t="n"/>
      <c r="Q21" s="40" t="n"/>
      <c r="R21" s="40" t="n"/>
      <c r="S21" s="40" t="n"/>
      <c r="T21" s="40" t="n"/>
      <c r="U21" s="40" t="n"/>
      <c r="V21" s="40" t="n"/>
    </row>
    <row customHeight="true" ht="29.25" outlineLevel="0" r="22">
      <c r="B22" s="59" t="s">
        <v>37</v>
      </c>
      <c r="P22" s="0" t="n"/>
      <c r="Q22" s="40" t="n"/>
      <c r="R22" s="40" t="n"/>
      <c r="S22" s="0" t="n"/>
      <c r="T22" s="0" t="n"/>
      <c r="U22" s="0" t="n"/>
      <c r="V22" s="0" t="n"/>
    </row>
    <row customFormat="true" customHeight="true" ht="25.5" outlineLevel="0" r="23" s="40">
      <c r="B23" s="59" t="s">
        <v>38</v>
      </c>
      <c r="E23" s="60" t="n"/>
      <c r="N23" s="61" t="n"/>
      <c r="P23" s="40" t="n"/>
      <c r="Q23" s="61" t="n"/>
      <c r="R23" s="40" t="n"/>
      <c r="S23" s="40" t="n"/>
      <c r="T23" s="40" t="n"/>
      <c r="U23" s="40" t="n"/>
      <c r="V23" s="40" t="n"/>
    </row>
    <row customFormat="true" customHeight="true" ht="25.5" outlineLevel="0" r="24" s="40">
      <c r="B24" s="59" t="s">
        <v>39</v>
      </c>
      <c r="E24" s="60" t="n"/>
      <c r="N24" s="61" t="n"/>
      <c r="R24" s="40" t="n"/>
      <c r="S24" s="40" t="n"/>
      <c r="T24" s="40" t="n"/>
      <c r="U24" s="40" t="n"/>
      <c r="V24" s="40" t="n"/>
    </row>
    <row outlineLevel="0" r="25">
      <c r="Q25" s="40" t="n"/>
      <c r="R25" s="0" t="n"/>
      <c r="S25" s="0" t="n"/>
      <c r="T25" s="0" t="n"/>
      <c r="U25" s="0" t="n"/>
      <c r="V25" s="0" t="n"/>
    </row>
    <row customFormat="true" customHeight="true" ht="12.75" outlineLevel="0" r="26" s="3">
      <c r="A26" s="62" t="s">
        <v>40</v>
      </c>
      <c r="B26" s="62" t="s"/>
      <c r="C26" s="62" t="s"/>
      <c r="D26" s="62" t="s"/>
      <c r="E26" s="62" t="s"/>
      <c r="F26" s="62" t="s"/>
      <c r="G26" s="62" t="s"/>
      <c r="H26" s="62" t="s"/>
      <c r="I26" s="62" t="s"/>
      <c r="J26" s="62" t="s"/>
      <c r="K26" s="62" t="s"/>
      <c r="L26" s="62" t="s"/>
      <c r="M26" s="62" t="s"/>
      <c r="N26" s="62" t="s"/>
      <c r="O26" s="62" t="s"/>
      <c r="P26" s="62" t="s"/>
      <c r="Q26" s="62" t="s"/>
      <c r="R26" s="3" t="n"/>
      <c r="S26" s="3" t="n"/>
      <c r="T26" s="3" t="n"/>
      <c r="U26" s="3" t="n"/>
      <c r="V26" s="3" t="n"/>
    </row>
    <row customFormat="true" customHeight="true" ht="36.75" outlineLevel="0" r="27" s="3">
      <c r="A27" s="62" t="s">
        <v>41</v>
      </c>
      <c r="B27" s="62" t="s"/>
      <c r="C27" s="62" t="s"/>
      <c r="D27" s="62" t="s"/>
      <c r="E27" s="62" t="s"/>
      <c r="F27" s="62" t="s"/>
      <c r="G27" s="62" t="s"/>
      <c r="H27" s="62" t="s"/>
      <c r="I27" s="62" t="s"/>
      <c r="J27" s="62" t="s"/>
      <c r="K27" s="62" t="s"/>
      <c r="L27" s="62" t="s"/>
      <c r="M27" s="62" t="s"/>
      <c r="N27" s="62" t="s"/>
      <c r="O27" s="62" t="s"/>
      <c r="P27" s="62" t="s"/>
      <c r="Q27" s="62" t="s"/>
      <c r="R27" s="3" t="n"/>
      <c r="S27" s="3" t="n"/>
      <c r="T27" s="3" t="n"/>
      <c r="U27" s="3" t="n"/>
      <c r="V27" s="3" t="n"/>
    </row>
    <row customFormat="true" ht="12.75" outlineLevel="0" r="28" s="3">
      <c r="A28" s="63" t="n"/>
      <c r="B28" s="63" t="n"/>
      <c r="C28" s="63" t="n"/>
      <c r="D28" s="63" t="n"/>
      <c r="E28" s="1" t="n"/>
      <c r="F28" s="63" t="n"/>
      <c r="G28" s="63" t="n"/>
      <c r="H28" s="63" t="n"/>
      <c r="I28" s="63" t="n"/>
      <c r="J28" s="63" t="n"/>
      <c r="K28" s="63" t="n"/>
      <c r="L28" s="63" t="n"/>
      <c r="N28" s="63" t="n"/>
      <c r="O28" s="63" t="n"/>
      <c r="P28" s="63" t="n"/>
      <c r="R28" s="3" t="n"/>
      <c r="S28" s="3" t="n"/>
      <c r="T28" s="3" t="n"/>
      <c r="U28" s="3" t="n"/>
      <c r="V28" s="3" t="n"/>
    </row>
    <row customFormat="true" ht="12.75" outlineLevel="0" r="29" s="3">
      <c r="A29" s="63" t="n"/>
      <c r="B29" s="64" t="n"/>
      <c r="C29" s="65" t="n"/>
      <c r="D29" s="0" t="n"/>
      <c r="E29" s="1" t="n"/>
      <c r="F29" s="63" t="n"/>
      <c r="G29" s="63" t="n"/>
      <c r="H29" s="63" t="n"/>
      <c r="I29" s="63" t="n"/>
      <c r="J29" s="63" t="n"/>
      <c r="K29" s="63" t="n"/>
      <c r="L29" s="63" t="n"/>
      <c r="N29" s="63" t="n"/>
      <c r="O29" s="63" t="n"/>
      <c r="P29" s="63" t="n"/>
      <c r="R29" s="3" t="n"/>
      <c r="S29" s="3" t="n"/>
      <c r="T29" s="3" t="n"/>
      <c r="U29" s="3" t="n"/>
      <c r="V29" s="3" t="n"/>
    </row>
    <row customFormat="true" ht="12.75" outlineLevel="0" r="30" s="3">
      <c r="E30" s="1" t="n"/>
      <c r="N30" s="7" t="n"/>
      <c r="R30" s="3" t="n"/>
      <c r="S30" s="3" t="n"/>
      <c r="T30" s="3" t="n"/>
      <c r="U30" s="3" t="n"/>
      <c r="V30" s="3" t="n"/>
    </row>
    <row outlineLevel="0" r="31">
      <c r="R31" s="0" t="n"/>
      <c r="S31" s="0" t="n"/>
      <c r="T31" s="0" t="n"/>
      <c r="U31" s="0" t="n"/>
      <c r="V31" s="0" t="n"/>
    </row>
    <row outlineLevel="0" r="32">
      <c r="R32" s="0" t="n"/>
      <c r="S32" s="0" t="n"/>
      <c r="T32" s="0" t="n"/>
      <c r="U32" s="0" t="n"/>
      <c r="V32" s="0" t="n"/>
    </row>
    <row outlineLevel="0" r="33">
      <c r="R33" s="0" t="n"/>
      <c r="S33" s="0" t="n"/>
      <c r="T33" s="0" t="n"/>
      <c r="U33" s="0" t="n"/>
      <c r="V33" s="0" t="n"/>
    </row>
    <row outlineLevel="0" r="34">
      <c r="R34" s="0" t="n"/>
      <c r="S34" s="0" t="n"/>
      <c r="T34" s="0" t="n"/>
      <c r="U34" s="0" t="n"/>
      <c r="V34" s="0" t="n"/>
    </row>
    <row outlineLevel="0" r="35">
      <c r="R35" s="0" t="n"/>
      <c r="S35" s="0" t="n"/>
      <c r="T35" s="0" t="n"/>
      <c r="U35" s="0" t="n"/>
      <c r="V35" s="0" t="n"/>
    </row>
    <row outlineLevel="0" r="36">
      <c r="R36" s="0" t="n"/>
      <c r="S36" s="0" t="n"/>
      <c r="T36" s="0" t="n"/>
      <c r="U36" s="0" t="n"/>
      <c r="V36" s="0" t="n"/>
    </row>
  </sheetData>
  <mergeCells count="21">
    <mergeCell ref="A27:Q27"/>
    <mergeCell ref="A26:Q26"/>
    <mergeCell ref="A9:A10"/>
    <mergeCell ref="Q9:Q10"/>
    <mergeCell ref="A2:Q2"/>
    <mergeCell ref="A4:Q4"/>
    <mergeCell ref="A5:H5"/>
    <mergeCell ref="I5:Q5"/>
    <mergeCell ref="I6:Q6"/>
    <mergeCell ref="A6:H6"/>
    <mergeCell ref="A7:H7"/>
    <mergeCell ref="I7:Q7"/>
    <mergeCell ref="P9:P10"/>
    <mergeCell ref="O9:O10"/>
    <mergeCell ref="N9:N10"/>
    <mergeCell ref="M9:M10"/>
    <mergeCell ref="I9:I10"/>
    <mergeCell ref="C9:C10"/>
    <mergeCell ref="B9:B10"/>
    <mergeCell ref="J9:L9"/>
    <mergeCell ref="D9:H9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2026-05-22T09:23:21Z</dcterms:modified>
</cp:coreProperties>
</file>