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097 Питательная среда (Женя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цены'!$A$4:$N$9</definedName>
    <definedName name="_xlnm.Print_Area" localSheetId="0">'Расчет цены'!$A$1:$N$12</definedName>
  </definedNames>
  <calcPr calcId="152511"/>
</workbook>
</file>

<file path=xl/calcChain.xml><?xml version="1.0" encoding="utf-8"?>
<calcChain xmlns="http://schemas.openxmlformats.org/spreadsheetml/2006/main">
  <c r="M6" i="2" l="1"/>
  <c r="N6" i="2" s="1"/>
  <c r="M7" i="2"/>
  <c r="N7" i="2" s="1"/>
  <c r="M5" i="2"/>
  <c r="I6" i="2"/>
  <c r="J6" i="2"/>
  <c r="L6" i="2"/>
  <c r="I7" i="2"/>
  <c r="J7" i="2"/>
  <c r="K7" i="2" s="1"/>
  <c r="L7" i="2"/>
  <c r="K6" i="2" l="1"/>
  <c r="J5" i="2"/>
  <c r="N5" i="2" l="1"/>
  <c r="N8" i="2" l="1"/>
  <c r="I5" i="2" l="1"/>
  <c r="K5" i="2" s="1"/>
  <c r="L5" i="2"/>
</calcChain>
</file>

<file path=xl/sharedStrings.xml><?xml version="1.0" encoding="utf-8"?>
<sst xmlns="http://schemas.openxmlformats.org/spreadsheetml/2006/main" count="29" uniqueCount="27">
  <si>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</si>
  <si>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</si>
  <si>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</si>
  <si>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</si>
  <si>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</si>
  <si>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</si>
  <si>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</si>
  <si>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</si>
  <si>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</si>
  <si>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</si>
  <si>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</si>
  <si>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</si>
  <si>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</si>
  <si>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</si>
  <si>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</si>
  <si>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</si>
  <si>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</si>
  <si>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</si>
  <si>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В результате проведенного расчета Н(М)ЦК составила:       </t>
  </si>
  <si>
    <t>шт</t>
  </si>
  <si>
    <t xml:space="preserve">Цена контракта определена как минимальное значение коммерческих предложений, руководствуясь принципом эффективности использования бюджетных средств (ст. 34, ч. 2 ст. 72 Бюджетного кодекса РФ).Источниками информации являются коммерческие (ценовые) предложения. </t>
  </si>
  <si>
    <t xml:space="preserve">Источник № 1
(от 25.06.2026
№ 041031/314) </t>
  </si>
  <si>
    <t xml:space="preserve">Источник № 2
(от 25.06.2026 № Био31263) </t>
  </si>
  <si>
    <t xml:space="preserve">Источник № 3
(от 30.06.2026
№ 97) </t>
  </si>
  <si>
    <t>МТТ краситель AR, 1 г, CDH, Индия, cas 298-93-1</t>
  </si>
  <si>
    <t xml:space="preserve">Среда Opti-MEM™ Reduced Serum Medium,
GlutaMAX™ Supplement, 500 мл, Thermo Fisher Scientific
</t>
  </si>
  <si>
    <t xml:space="preserve">Среда DMEM, высокое содержание глюкозы,
с GlutaMAX, с пируватом, 500 мл, Thermo Fisher Scientific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</si>
</sst>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</xdr:row>
      <xdr:rowOff>1438273</xdr:rowOff>
    </xdr:from>
    <xdr:to>
      <xdr:col>9</xdr:col>
      <xdr:colOff>1009650</xdr:colOff>
      <xdr:row>3</xdr:row>
      <xdr:rowOff>1819274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981323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1562100</xdr:rowOff>
    </xdr:from>
    <xdr:to>
      <xdr:col>11</xdr:col>
      <xdr:colOff>0</xdr:colOff>
      <xdr:row>3</xdr:row>
      <xdr:rowOff>1857375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3105150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1666875</xdr:rowOff>
    </xdr:from>
    <xdr:to>
      <xdr:col>12</xdr:col>
      <xdr:colOff>19050</xdr:colOff>
      <xdr:row>3</xdr:row>
      <xdr:rowOff>2005693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209925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view="pageBreakPreview" topLeftCell="A4" zoomScaleNormal="100" zoomScaleSheetLayoutView="100" workbookViewId="0">
      <selection activeCell="P5" sqref="P5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41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1" customFormat="1" ht="24" customHeight="1" x14ac:dyDescent="0.3">
      <c r="A2" s="9"/>
      <c r="B2" s="9" t="s">
        <v>13</v>
      </c>
      <c r="C2" s="44" t="s">
        <v>5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48.75" customHeight="1" x14ac:dyDescent="0.2">
      <c r="A3" s="41" t="s">
        <v>0</v>
      </c>
      <c r="B3" s="41" t="s">
        <v>15</v>
      </c>
      <c r="C3" s="41" t="s">
        <v>11</v>
      </c>
      <c r="D3" s="41" t="s">
        <v>1</v>
      </c>
      <c r="E3" s="42" t="s">
        <v>6</v>
      </c>
      <c r="F3" s="42"/>
      <c r="G3" s="42"/>
      <c r="H3" s="42" t="s">
        <v>4</v>
      </c>
      <c r="I3" s="43" t="s">
        <v>14</v>
      </c>
      <c r="J3" s="43"/>
      <c r="K3" s="43"/>
      <c r="L3" s="31" t="s">
        <v>16</v>
      </c>
      <c r="M3" s="33" t="s">
        <v>8</v>
      </c>
      <c r="N3" s="33" t="s">
        <v>17</v>
      </c>
    </row>
    <row r="4" spans="1:14" ht="169.5" customHeight="1" x14ac:dyDescent="0.2">
      <c r="A4" s="41"/>
      <c r="B4" s="41"/>
      <c r="C4" s="41"/>
      <c r="D4" s="41"/>
      <c r="E4" s="10" t="s">
        <v>21</v>
      </c>
      <c r="F4" s="10" t="s">
        <v>22</v>
      </c>
      <c r="G4" s="10" t="s">
        <v>23</v>
      </c>
      <c r="H4" s="42"/>
      <c r="I4" s="10" t="s">
        <v>3</v>
      </c>
      <c r="J4" s="10" t="s">
        <v>2</v>
      </c>
      <c r="K4" s="9" t="s">
        <v>10</v>
      </c>
      <c r="L4" s="32"/>
      <c r="M4" s="34"/>
      <c r="N4" s="34"/>
    </row>
    <row r="5" spans="1:14" s="8" customFormat="1" ht="33.75" customHeight="1" x14ac:dyDescent="0.2">
      <c r="A5" s="11">
        <v>1</v>
      </c>
      <c r="B5" s="18" t="s">
        <v>24</v>
      </c>
      <c r="C5" s="11" t="s">
        <v>19</v>
      </c>
      <c r="D5" s="25">
        <v>5</v>
      </c>
      <c r="E5" s="13">
        <v>9202.9699999999993</v>
      </c>
      <c r="F5" s="13">
        <v>9479.06</v>
      </c>
      <c r="G5" s="13">
        <v>9571.09</v>
      </c>
      <c r="H5" s="12">
        <v>1</v>
      </c>
      <c r="I5" s="12">
        <f t="shared" ref="I5" si="0">AVERAGE(E5:G5)</f>
        <v>9417.7066666666669</v>
      </c>
      <c r="J5" s="13">
        <f>STDEV(E5:G5)</f>
        <v>191.57572193086853</v>
      </c>
      <c r="K5" s="14">
        <f>J5/I5*100</f>
        <v>2.0342077823355633</v>
      </c>
      <c r="L5" s="12">
        <f t="shared" ref="L5" si="1">((D5/3)*(SUM(E5:G5)))</f>
        <v>47088.533333333333</v>
      </c>
      <c r="M5" s="13">
        <f>E5</f>
        <v>9202.9699999999993</v>
      </c>
      <c r="N5" s="13">
        <f>D5*M5</f>
        <v>46014.85</v>
      </c>
    </row>
    <row r="6" spans="1:14" s="8" customFormat="1" ht="75.75" customHeight="1" x14ac:dyDescent="0.2">
      <c r="A6" s="11">
        <v>2</v>
      </c>
      <c r="B6" s="18" t="s">
        <v>25</v>
      </c>
      <c r="C6" s="11" t="s">
        <v>19</v>
      </c>
      <c r="D6" s="25">
        <v>3</v>
      </c>
      <c r="E6" s="13">
        <v>18117</v>
      </c>
      <c r="F6" s="13">
        <v>18660.509999999998</v>
      </c>
      <c r="G6" s="13">
        <v>18841.68</v>
      </c>
      <c r="H6" s="12">
        <v>1</v>
      </c>
      <c r="I6" s="12">
        <f t="shared" ref="I6:I7" si="2">AVERAGE(E6:G6)</f>
        <v>18539.73</v>
      </c>
      <c r="J6" s="13">
        <f t="shared" ref="J6:J7" si="3">STDEV(E6:G6)</f>
        <v>377.1354291232791</v>
      </c>
      <c r="K6" s="14">
        <f t="shared" ref="K6:K7" si="4">J6/I6*100</f>
        <v>2.0342013024099006</v>
      </c>
      <c r="L6" s="12">
        <f t="shared" ref="L6:L7" si="5">((D6/3)*(SUM(E6:G6)))</f>
        <v>55619.189999999995</v>
      </c>
      <c r="M6" s="13">
        <f t="shared" ref="M6:M7" si="6">E6</f>
        <v>18117</v>
      </c>
      <c r="N6" s="13">
        <f t="shared" ref="N6:N7" si="7">D6*M6</f>
        <v>54351</v>
      </c>
    </row>
    <row r="7" spans="1:14" s="8" customFormat="1" ht="73.5" customHeight="1" x14ac:dyDescent="0.2">
      <c r="A7" s="11">
        <v>3</v>
      </c>
      <c r="B7" s="18" t="s">
        <v>26</v>
      </c>
      <c r="C7" s="11" t="s">
        <v>19</v>
      </c>
      <c r="D7" s="25">
        <v>3</v>
      </c>
      <c r="E7" s="13">
        <v>5537.39</v>
      </c>
      <c r="F7" s="13">
        <v>5703.51</v>
      </c>
      <c r="G7" s="13">
        <v>5758.89</v>
      </c>
      <c r="H7" s="12">
        <v>1</v>
      </c>
      <c r="I7" s="12">
        <f t="shared" si="2"/>
        <v>5666.5966666666673</v>
      </c>
      <c r="J7" s="13">
        <f t="shared" si="3"/>
        <v>115.27145411303412</v>
      </c>
      <c r="K7" s="14">
        <f t="shared" si="4"/>
        <v>2.0342272600961677</v>
      </c>
      <c r="L7" s="12">
        <f t="shared" si="5"/>
        <v>16999.79</v>
      </c>
      <c r="M7" s="13">
        <f t="shared" si="6"/>
        <v>5537.39</v>
      </c>
      <c r="N7" s="13">
        <f t="shared" si="7"/>
        <v>16612.170000000002</v>
      </c>
    </row>
    <row r="8" spans="1:14" ht="29.25" customHeight="1" x14ac:dyDescent="0.2">
      <c r="A8" s="37" t="s">
        <v>18</v>
      </c>
      <c r="B8" s="38"/>
      <c r="C8" s="38"/>
      <c r="D8" s="38"/>
      <c r="E8" s="38"/>
      <c r="F8" s="38"/>
      <c r="G8" s="38"/>
      <c r="H8" s="38"/>
      <c r="I8" s="26"/>
      <c r="J8" s="27"/>
      <c r="K8" s="27"/>
      <c r="L8" s="26"/>
      <c r="M8" s="28"/>
      <c r="N8" s="24">
        <f>SUM(N5:N7)</f>
        <v>116978.02</v>
      </c>
    </row>
    <row r="9" spans="1:14" ht="44.25" customHeight="1" x14ac:dyDescent="0.2">
      <c r="A9" s="19"/>
      <c r="B9" s="29" t="s">
        <v>20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21.75" customHeight="1" x14ac:dyDescent="0.25">
      <c r="A10" s="21"/>
      <c r="B10" s="22" t="s">
        <v>7</v>
      </c>
      <c r="C10" s="39">
        <v>46223</v>
      </c>
      <c r="D10" s="40"/>
      <c r="E10" s="40"/>
      <c r="F10" s="15"/>
      <c r="G10" s="16"/>
      <c r="H10" s="17"/>
      <c r="I10" s="17"/>
      <c r="J10" s="17"/>
      <c r="K10" s="17"/>
      <c r="L10" s="17"/>
      <c r="M10" s="17"/>
      <c r="N10" s="17"/>
    </row>
    <row r="11" spans="1:14" ht="21.75" hidden="1" customHeight="1" x14ac:dyDescent="0.2">
      <c r="A11" s="36" t="s">
        <v>9</v>
      </c>
      <c r="B11" s="36"/>
      <c r="C11" s="36"/>
      <c r="D11" s="23"/>
      <c r="E11" s="5"/>
      <c r="F11" s="4"/>
      <c r="G11" s="5"/>
      <c r="H11" s="6"/>
      <c r="I11" s="6"/>
      <c r="J11" s="6"/>
      <c r="K11" s="6"/>
      <c r="L11" s="6"/>
      <c r="M11" s="6"/>
      <c r="N11" s="6"/>
    </row>
    <row r="12" spans="1:14" ht="21.75" customHeight="1" x14ac:dyDescent="0.25">
      <c r="A12" s="20"/>
      <c r="B12" s="22"/>
      <c r="C12" s="35"/>
      <c r="D12" s="35"/>
      <c r="E12" s="35"/>
      <c r="F12" s="30"/>
      <c r="G12" s="30"/>
    </row>
    <row r="13" spans="1:14" ht="46.5" customHeight="1" x14ac:dyDescent="0.2"/>
    <row r="14" spans="1:14" ht="36" customHeight="1" x14ac:dyDescent="0.2"/>
    <row r="15" spans="1:14" ht="36" customHeight="1" x14ac:dyDescent="0.2"/>
    <row r="16" spans="1:14" ht="36" customHeight="1" x14ac:dyDescent="0.2"/>
    <row r="17" spans="1:14" ht="36" customHeight="1" x14ac:dyDescent="0.2"/>
    <row r="18" spans="1:14" ht="55.5" customHeight="1" x14ac:dyDescent="0.2"/>
    <row r="19" spans="1:14" ht="36" customHeight="1" x14ac:dyDescent="0.2"/>
    <row r="20" spans="1:14" ht="36" customHeight="1" x14ac:dyDescent="0.2"/>
    <row r="21" spans="1:14" ht="52.5" customHeight="1" x14ac:dyDescent="0.2"/>
    <row r="22" spans="1:14" ht="51" customHeight="1" x14ac:dyDescent="0.2"/>
    <row r="23" spans="1:14" s="3" customFormat="1" ht="32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s="3" customFormat="1" ht="52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customHeight="1" x14ac:dyDescent="0.2"/>
    <row r="26" spans="1:14" s="6" customFormat="1" ht="14.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6" customFormat="1" ht="14.2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6" customFormat="1" ht="32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7" customFormat="1" ht="2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s="6" customFormat="1" ht="14.2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</sheetData>
  <autoFilter ref="A4:N9"/>
  <mergeCells count="18">
    <mergeCell ref="A1:N1"/>
    <mergeCell ref="A3:A4"/>
    <mergeCell ref="B3:B4"/>
    <mergeCell ref="C3:C4"/>
    <mergeCell ref="D3:D4"/>
    <mergeCell ref="E3:G3"/>
    <mergeCell ref="I3:K3"/>
    <mergeCell ref="C2:N2"/>
    <mergeCell ref="H3:H4"/>
    <mergeCell ref="B9:N9"/>
    <mergeCell ref="F12:G12"/>
    <mergeCell ref="L3:L4"/>
    <mergeCell ref="M3:M4"/>
    <mergeCell ref="N3:N4"/>
    <mergeCell ref="C12:E12"/>
    <mergeCell ref="A11:C11"/>
    <mergeCell ref="A8:H8"/>
    <mergeCell ref="C10:E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2025-09-12T06:36:45Z</cp:lastPrinted>
  <dcterms:created xsi:type="dcterms:W3CDTF">2014-01-15T18:15:09Z</dcterms:created>
  <dcterms:modified xsi:type="dcterms:W3CDTF">2026-07-20T13:24:19Z</dcterms:modified>
</cp:coreProperties>
</file>