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НМЦК" sheetId="3" r:id="rId1"/>
    <sheet name="цена средняя" sheetId="2" r:id="rId2"/>
  </sheets>
  <definedNames>
    <definedName name="_xlnm.Print_Area" localSheetId="0">НМЦК!$A$1:$N$14</definedName>
  </definedNames>
  <calcPr calcId="125725"/>
</workbook>
</file>

<file path=xl/calcChain.xml><?xml version="1.0" encoding="utf-8"?>
<calcChain xmlns="http://schemas.openxmlformats.org/spreadsheetml/2006/main">
  <c r="K5" i="3"/>
  <c r="L5" s="1"/>
  <c r="M5" s="1"/>
  <c r="N5" s="1"/>
  <c r="H5"/>
  <c r="I5" s="1"/>
  <c r="J5" s="1"/>
  <c r="E16" i="2"/>
  <c r="D16"/>
  <c r="C16"/>
  <c r="G12"/>
  <c r="G13"/>
  <c r="G15"/>
  <c r="G14"/>
  <c r="F13"/>
  <c r="F12"/>
  <c r="F14"/>
  <c r="N8" i="3" l="1"/>
</calcChain>
</file>

<file path=xl/sharedStrings.xml><?xml version="1.0" encoding="utf-8"?>
<sst xmlns="http://schemas.openxmlformats.org/spreadsheetml/2006/main" count="36" uniqueCount="36">
  <si>
    <t>№</t>
  </si>
  <si>
    <t>Ед. изм</t>
  </si>
  <si>
    <t>Кол-во</t>
  </si>
  <si>
    <t>Коммерческие предложения (руб./ед.изм.)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</si>
  <si>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</si>
  <si>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</si>
  <si>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</si>
  <si>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</si>
  <si>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</si>
  <si>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</si>
  <si>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(вверх/вниз) до сотых долей после запятой (руб.)</t>
  </si>
  <si>
    <t>НМЦК с учетом округления цены за единицу (руб.)**</t>
  </si>
  <si>
    <t>В результате проведенного расчета Н(М)ЦК, ЦКЕП контракта составила, руб.: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</si>
  <si>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</si>
  <si>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</si>
  <si>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Однородность совокупности значений выявленных цен, используемых в расчете цена контракта**</t>
  </si>
  <si>
    <t>Наименование и качественные характеристики товара</t>
  </si>
  <si>
    <t>Цср</t>
  </si>
  <si>
    <t>V,%</t>
  </si>
  <si>
    <t>Куры охлажденные ГОСТ 52702-2009</t>
  </si>
  <si>
    <t>Фарш куриный ГОСТ Р 53163-2008</t>
  </si>
  <si>
    <t>Ком предл 1</t>
  </si>
  <si>
    <t>Ком предл 2</t>
  </si>
  <si>
    <t>Ком предл 3</t>
  </si>
  <si>
    <t>Пельмени ГОСТ Р52675</t>
  </si>
  <si>
    <t>Инициатор закупки</t>
  </si>
  <si>
    <t>Контрактный управляющий</t>
  </si>
  <si>
    <t xml:space="preserve">Наименование предмета контракта 
</t>
  </si>
  <si>
    <t>Источник финансирования: статья 320 03054240690048 244</t>
  </si>
  <si>
    <t>Д.И. Коруняк</t>
  </si>
  <si>
    <t>ДСС+ПИ</t>
  </si>
  <si>
    <t>ус. ед.</t>
  </si>
  <si>
    <t>Обоснование начальной (максимальной) цены контракта -  ДСС + ПИ на блок дверной по 4 классу устойчивости</t>
  </si>
  <si>
    <r>
      <t>Поставщик №1  в</t>
    </r>
    <r>
      <rPr>
        <sz val="10"/>
        <rFont val="Times New Roman"/>
        <family val="1"/>
        <charset val="204"/>
      </rPr>
      <t>х.</t>
    </r>
    <r>
      <rPr>
        <b/>
        <sz val="10"/>
        <rFont val="Times New Roman"/>
        <family val="1"/>
        <charset val="204"/>
      </rPr>
      <t xml:space="preserve"> 3440                  от 03.06.2026</t>
    </r>
  </si>
  <si>
    <r>
      <t>Поставщик №2  в</t>
    </r>
    <r>
      <rPr>
        <sz val="10"/>
        <rFont val="Times New Roman"/>
        <family val="1"/>
        <charset val="204"/>
      </rPr>
      <t>х.</t>
    </r>
    <r>
      <rPr>
        <b/>
        <sz val="10"/>
        <rFont val="Times New Roman"/>
        <family val="1"/>
        <charset val="204"/>
      </rPr>
      <t xml:space="preserve"> 3441                от 03.06.2026</t>
    </r>
  </si>
  <si>
    <r>
      <t>Поставщик №3  в</t>
    </r>
    <r>
      <rPr>
        <sz val="10"/>
        <rFont val="Times New Roman"/>
        <family val="1"/>
        <charset val="204"/>
      </rPr>
      <t>х.</t>
    </r>
    <r>
      <rPr>
        <b/>
        <sz val="10"/>
        <rFont val="Times New Roman"/>
        <family val="1"/>
        <charset val="204"/>
      </rPr>
      <t xml:space="preserve"> 3442                  от 06.06.2026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</si>
</sst>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1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2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2" fontId="2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/>
    <xf numFmtId="0" fontId="6" fillId="0" borderId="5" xfId="0" applyFont="1" applyBorder="1" applyAlignment="1">
      <alignment horizontal="justify" vertical="top" wrapText="1"/>
    </xf>
    <xf numFmtId="0" fontId="1" fillId="0" borderId="6" xfId="0" applyFont="1" applyBorder="1" applyAlignment="1">
      <alignment vertical="top" wrapText="1"/>
    </xf>
    <xf numFmtId="2" fontId="6" fillId="0" borderId="5" xfId="0" applyNumberFormat="1" applyFont="1" applyBorder="1" applyAlignment="1">
      <alignment vertical="top" wrapText="1"/>
    </xf>
    <xf numFmtId="2" fontId="0" fillId="0" borderId="0" xfId="0" applyNumberFormat="1"/>
    <xf numFmtId="0" fontId="5" fillId="0" borderId="1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2" fillId="0" borderId="8" xfId="0" applyFont="1" applyBorder="1" applyAlignment="1">
      <alignment horizontal="justify" vertical="top" wrapText="1"/>
    </xf>
    <xf numFmtId="2" fontId="2" fillId="0" borderId="8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top"/>
    </xf>
    <xf numFmtId="164" fontId="2" fillId="0" borderId="8" xfId="0" applyNumberFormat="1" applyFont="1" applyBorder="1" applyAlignment="1">
      <alignment horizontal="center" vertical="top" wrapText="1"/>
    </xf>
    <xf numFmtId="2" fontId="2" fillId="0" borderId="0" xfId="0" applyNumberFormat="1" applyFont="1" applyAlignment="1">
      <alignment horizontal="center"/>
    </xf>
    <xf numFmtId="0" fontId="1" fillId="0" borderId="0" xfId="0" applyFont="1" applyFill="1" applyAlignment="1"/>
    <xf numFmtId="0" fontId="9" fillId="0" borderId="2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8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justify" vertical="top" wrapText="1"/>
    </xf>
    <xf numFmtId="0" fontId="0" fillId="0" borderId="14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1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0" y="2552700"/>
          <a:ext cx="885825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933450</xdr:colOff>
      <xdr:row>3</xdr:row>
      <xdr:rowOff>1362075</xdr:rowOff>
    </xdr:to>
    <xdr:pic>
      <xdr:nvPicPr>
        <xdr:cNvPr id="21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38800" y="2524125"/>
          <a:ext cx="914400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1371600</xdr:colOff>
      <xdr:row>3</xdr:row>
      <xdr:rowOff>1962150</xdr:rowOff>
    </xdr:to>
    <xdr:pic>
      <xdr:nvPicPr>
        <xdr:cNvPr id="21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77125" y="3200400"/>
          <a:ext cx="1352550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216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62875" y="28384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4"/>
  <sheetViews>
    <sheetView tabSelected="1" zoomScale="91" zoomScaleNormal="91" zoomScaleSheetLayoutView="80" workbookViewId="0">
      <selection activeCell="R5" sqref="R5"/>
    </sheetView>
  </sheetViews>
  <sheetFormatPr defaultRowHeight="12.75"/>
  <cols>
    <col min="1" max="1" width="3.140625" style="1" customWidth="1"/>
    <col min="2" max="2" width="17.7109375" style="1" customWidth="1"/>
    <col min="3" max="3" width="5.85546875" style="1" customWidth="1"/>
    <col min="4" max="4" width="10.7109375" style="1" customWidth="1"/>
    <col min="5" max="8" width="11.7109375" style="1" customWidth="1"/>
    <col min="9" max="9" width="14" style="1" customWidth="1"/>
    <col min="10" max="10" width="13.5703125" style="1" customWidth="1"/>
    <col min="11" max="11" width="24.140625" style="1" customWidth="1"/>
    <col min="12" max="12" width="11.85546875" style="1" customWidth="1"/>
    <col min="13" max="13" width="13.5703125" style="1" customWidth="1"/>
    <col min="14" max="14" width="13" style="1" customWidth="1"/>
    <col min="15" max="16384" width="9.140625" style="1"/>
  </cols>
  <sheetData>
    <row r="1" spans="1:29" ht="48" customHeight="1">
      <c r="K1" s="2"/>
      <c r="L1" s="44"/>
      <c r="M1" s="44"/>
      <c r="N1" s="44"/>
      <c r="O1" s="11"/>
      <c r="P1" s="11"/>
      <c r="Q1" s="11"/>
      <c r="R1" s="11"/>
      <c r="S1" s="11"/>
      <c r="T1" s="11"/>
      <c r="U1" s="11"/>
      <c r="V1" s="11"/>
      <c r="W1" s="3"/>
      <c r="X1" s="4"/>
      <c r="Y1" s="4"/>
      <c r="Z1" s="4"/>
      <c r="AA1" s="4"/>
      <c r="AB1" s="4"/>
      <c r="AC1" s="3"/>
    </row>
    <row r="2" spans="1:29" ht="39" customHeight="1">
      <c r="A2" s="48" t="s">
        <v>32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ht="39" customHeight="1">
      <c r="A3" s="45" t="s">
        <v>0</v>
      </c>
      <c r="B3" s="46" t="s">
        <v>27</v>
      </c>
      <c r="C3" s="46" t="s">
        <v>1</v>
      </c>
      <c r="D3" s="46" t="s">
        <v>2</v>
      </c>
      <c r="E3" s="47" t="s">
        <v>3</v>
      </c>
      <c r="F3" s="47"/>
      <c r="G3" s="47"/>
      <c r="H3" s="37" t="s">
        <v>15</v>
      </c>
      <c r="I3" s="38"/>
      <c r="J3" s="39"/>
      <c r="K3" s="40" t="s">
        <v>4</v>
      </c>
      <c r="L3" s="40"/>
      <c r="M3" s="40"/>
      <c r="N3" s="40"/>
    </row>
    <row r="4" spans="1:29" ht="159" customHeight="1">
      <c r="A4" s="45"/>
      <c r="B4" s="46"/>
      <c r="C4" s="46"/>
      <c r="D4" s="46"/>
      <c r="E4" s="33" t="s">
        <v>33</v>
      </c>
      <c r="F4" s="33" t="s">
        <v>34</v>
      </c>
      <c r="G4" s="33" t="s">
        <v>35</v>
      </c>
      <c r="H4" s="5" t="s">
        <v>5</v>
      </c>
      <c r="I4" s="5" t="s">
        <v>6</v>
      </c>
      <c r="J4" s="25" t="s">
        <v>7</v>
      </c>
      <c r="K4" s="5" t="s">
        <v>8</v>
      </c>
      <c r="L4" s="5" t="s">
        <v>9</v>
      </c>
      <c r="M4" s="5" t="s">
        <v>10</v>
      </c>
      <c r="N4" s="5" t="s">
        <v>11</v>
      </c>
    </row>
    <row r="5" spans="1:29" ht="159" customHeight="1">
      <c r="A5" s="34">
        <v>1</v>
      </c>
      <c r="B5" s="35" t="s">
        <v>30</v>
      </c>
      <c r="C5" s="35" t="s">
        <v>31</v>
      </c>
      <c r="D5" s="35">
        <v>1</v>
      </c>
      <c r="E5" s="57">
        <v>23000</v>
      </c>
      <c r="F5" s="57">
        <v>24600</v>
      </c>
      <c r="G5" s="57">
        <v>25000</v>
      </c>
      <c r="H5" s="58">
        <f t="shared" ref="H5" si="0">AVERAGE(E5:G5)</f>
        <v>24200</v>
      </c>
      <c r="I5" s="59">
        <f t="shared" ref="I5" si="1">SQRT(((SUM((POWER(G5-H5,2)),(POWER(F5-H5,2)),(POWER(E5-H5,2)))/(COLUMNS(E5:G5)-1))))</f>
        <v>1058.3005244258363</v>
      </c>
      <c r="J5" s="59">
        <f>I5/H5*100</f>
        <v>4.3731426629166794</v>
      </c>
      <c r="K5" s="58">
        <f t="shared" ref="K5" si="2">((D5/3)*(SUM(E5:G5)))</f>
        <v>24200</v>
      </c>
      <c r="L5" s="58">
        <f t="shared" ref="L5" si="3">K5/D5</f>
        <v>24200</v>
      </c>
      <c r="M5" s="58">
        <f t="shared" ref="M5" si="4">ROUNDDOWN(L5,2)</f>
        <v>24200</v>
      </c>
      <c r="N5" s="58">
        <f t="shared" ref="N5" si="5">M5*D5</f>
        <v>24200</v>
      </c>
    </row>
    <row r="6" spans="1:29" s="9" customFormat="1" hidden="1">
      <c r="A6" s="6"/>
      <c r="B6" s="7"/>
      <c r="C6" s="8"/>
      <c r="D6" s="24"/>
      <c r="E6" s="27"/>
      <c r="F6" s="27"/>
      <c r="G6" s="27"/>
      <c r="H6" s="28"/>
      <c r="I6" s="29"/>
      <c r="J6" s="29"/>
      <c r="K6" s="28"/>
      <c r="L6" s="30"/>
      <c r="M6" s="28"/>
      <c r="N6" s="28"/>
    </row>
    <row r="7" spans="1:29" s="9" customFormat="1" hidden="1">
      <c r="A7" s="6"/>
      <c r="B7" s="21"/>
      <c r="C7" s="18"/>
      <c r="D7" s="23"/>
      <c r="E7" s="27"/>
      <c r="F7" s="27"/>
      <c r="G7" s="27"/>
      <c r="H7" s="28"/>
      <c r="I7" s="29"/>
      <c r="J7" s="29"/>
      <c r="K7" s="28"/>
      <c r="L7" s="30"/>
      <c r="M7" s="28"/>
      <c r="N7" s="28"/>
    </row>
    <row r="8" spans="1:29" ht="15.75" customHeight="1">
      <c r="A8" s="41" t="s">
        <v>12</v>
      </c>
      <c r="B8" s="41"/>
      <c r="C8" s="41"/>
      <c r="D8" s="42"/>
      <c r="E8" s="42"/>
      <c r="F8" s="42"/>
      <c r="G8" s="42"/>
      <c r="H8" s="22"/>
      <c r="I8" s="26"/>
      <c r="J8" s="26"/>
      <c r="K8" s="3"/>
      <c r="N8" s="31">
        <f>SUM(N5:N5)</f>
        <v>24200</v>
      </c>
    </row>
    <row r="9" spans="1:29" ht="39.75" customHeight="1">
      <c r="A9" s="43" t="s">
        <v>13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29">
      <c r="A10" s="1" t="s">
        <v>14</v>
      </c>
    </row>
    <row r="12" spans="1:29">
      <c r="B12" s="32" t="s">
        <v>28</v>
      </c>
      <c r="C12" s="32"/>
      <c r="D12" s="32"/>
      <c r="E12" s="32"/>
      <c r="F12" s="32"/>
      <c r="G12" s="13"/>
    </row>
    <row r="13" spans="1:29">
      <c r="B13" s="36" t="s">
        <v>26</v>
      </c>
      <c r="C13" s="36"/>
      <c r="D13" s="36"/>
      <c r="E13" s="36"/>
      <c r="F13" s="36"/>
    </row>
    <row r="14" spans="1:29">
      <c r="B14" s="1" t="s">
        <v>25</v>
      </c>
      <c r="L14" s="1" t="s">
        <v>29</v>
      </c>
    </row>
  </sheetData>
  <mergeCells count="12">
    <mergeCell ref="L1:N1"/>
    <mergeCell ref="A3:A4"/>
    <mergeCell ref="B3:B4"/>
    <mergeCell ref="C3:C4"/>
    <mergeCell ref="D3:D4"/>
    <mergeCell ref="E3:G3"/>
    <mergeCell ref="A2:N2"/>
    <mergeCell ref="B13:F13"/>
    <mergeCell ref="H3:J3"/>
    <mergeCell ref="K3:N3"/>
    <mergeCell ref="A8:G8"/>
    <mergeCell ref="A9:K9"/>
  </mergeCells>
  <phoneticPr fontId="7" type="noConversion"/>
  <pageMargins left="0.39370078740157483" right="0.74803149606299213" top="0" bottom="0" header="0.51181102362204722" footer="0.51181102362204722"/>
  <pageSetup paperSize="9"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8:H17"/>
  <sheetViews>
    <sheetView workbookViewId="0">
      <selection activeCell="G14" sqref="G14"/>
    </sheetView>
  </sheetViews>
  <sheetFormatPr defaultRowHeight="15"/>
  <cols>
    <col min="2" max="2" width="45.85546875" customWidth="1"/>
    <col min="3" max="3" width="11.42578125" bestFit="1" customWidth="1"/>
    <col min="7" max="7" width="13" customWidth="1"/>
  </cols>
  <sheetData>
    <row r="8" spans="2:8" ht="15.75" thickBot="1"/>
    <row r="9" spans="2:8" ht="31.5" customHeight="1">
      <c r="B9" s="49" t="s">
        <v>16</v>
      </c>
      <c r="C9" s="49" t="s">
        <v>21</v>
      </c>
      <c r="D9" s="54" t="s">
        <v>22</v>
      </c>
      <c r="E9" s="54" t="s">
        <v>23</v>
      </c>
      <c r="F9" s="54" t="s">
        <v>17</v>
      </c>
      <c r="G9" s="54" t="s">
        <v>18</v>
      </c>
    </row>
    <row r="10" spans="2:8" ht="15" customHeight="1">
      <c r="B10" s="50"/>
      <c r="C10" s="52"/>
      <c r="D10" s="55"/>
      <c r="E10" s="55"/>
      <c r="F10" s="55"/>
      <c r="G10" s="55"/>
    </row>
    <row r="11" spans="2:8" ht="15.75" customHeight="1" thickBot="1">
      <c r="B11" s="51"/>
      <c r="C11" s="53"/>
      <c r="D11" s="56"/>
      <c r="E11" s="56"/>
      <c r="F11" s="56"/>
      <c r="G11" s="56"/>
    </row>
    <row r="12" spans="2:8" ht="16.5" thickBot="1">
      <c r="B12" s="15" t="s">
        <v>19</v>
      </c>
      <c r="C12" s="14">
        <v>114</v>
      </c>
      <c r="D12" s="14">
        <v>107.56</v>
      </c>
      <c r="E12" s="14">
        <v>140</v>
      </c>
      <c r="F12" s="16">
        <f>(C12+D12+E12)/3</f>
        <v>120.52</v>
      </c>
      <c r="G12" s="16">
        <f>942*((C12+D12+E12)/3)</f>
        <v>113529.84</v>
      </c>
    </row>
    <row r="13" spans="2:8" ht="16.5" thickBot="1">
      <c r="B13" s="15" t="s">
        <v>20</v>
      </c>
      <c r="C13" s="14">
        <v>179.04</v>
      </c>
      <c r="D13" s="14">
        <v>57.17</v>
      </c>
      <c r="E13" s="14">
        <v>104</v>
      </c>
      <c r="F13" s="16">
        <f>(C13+D13+E13)/3</f>
        <v>113.40333333333332</v>
      </c>
      <c r="G13" s="16">
        <f>200*((C13+D13+E13)/3)</f>
        <v>22680.666666666664</v>
      </c>
    </row>
    <row r="14" spans="2:8" ht="16.5" thickBot="1">
      <c r="B14" s="15" t="s">
        <v>24</v>
      </c>
      <c r="C14" s="14">
        <v>94.13</v>
      </c>
      <c r="D14" s="14">
        <v>157.13</v>
      </c>
      <c r="E14" s="14">
        <v>105</v>
      </c>
      <c r="F14" s="10">
        <f>SUM(F11:F13)</f>
        <v>233.92333333333332</v>
      </c>
      <c r="G14" s="16">
        <f>200*((C14+D14+E14)/3)</f>
        <v>23750.666666666664</v>
      </c>
      <c r="H14" s="19">
        <v>300</v>
      </c>
    </row>
    <row r="15" spans="2:8">
      <c r="G15" s="17">
        <f>SUM(G12:G14)</f>
        <v>159961.17333333331</v>
      </c>
    </row>
    <row r="16" spans="2:8">
      <c r="C16">
        <f>C14*H14</f>
        <v>28239</v>
      </c>
      <c r="D16">
        <f>D14*H14</f>
        <v>47139</v>
      </c>
      <c r="E16">
        <f>E14*H14</f>
        <v>31500</v>
      </c>
    </row>
    <row r="17" spans="3:5" ht="15.75">
      <c r="C17" s="20">
        <v>28239</v>
      </c>
      <c r="D17" s="20">
        <v>47139</v>
      </c>
      <c r="E17" s="20">
        <v>31500</v>
      </c>
    </row>
  </sheetData>
  <mergeCells count="6">
    <mergeCell ref="B9:B11"/>
    <mergeCell ref="C9:C11"/>
    <mergeCell ref="F9:F11"/>
    <mergeCell ref="G9:G11"/>
    <mergeCell ref="E9:E11"/>
    <mergeCell ref="D9:D11"/>
  </mergeCells>
  <phoneticPr fontId="7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</vt:lpstr>
      <vt:lpstr>цена средняя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2025-05-30T06:43:28Z</cp:lastPrinted>
  <dcterms:created xsi:type="dcterms:W3CDTF">2014-05-22T12:44:14Z</dcterms:created>
  <dcterms:modified xsi:type="dcterms:W3CDTF">2026-06-03T09:47:07Z</dcterms:modified>
</cp:coreProperties>
</file>