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20"/>
  </bookViews>
  <sheets>
    <sheet name="НМЦК" sheetId="1" r:id="rId1"/>
  </sheets>
  <calcPr calcId="162913"/>
</workbook>
</file>

<file path=xl/calcChain.xml><?xml version="1.0" encoding="utf-8"?>
<calcChain xmlns="http://schemas.openxmlformats.org/spreadsheetml/2006/main">
  <c r="N7" i="1" l="1"/>
  <c r="M7" i="1" l="1"/>
  <c r="K7" i="1"/>
  <c r="J7" i="1"/>
  <c r="O7" i="1" l="1"/>
  <c r="P7" i="1" s="1"/>
  <c r="P8" i="1" s="1"/>
  <c r="L7" i="1" l="1"/>
</calcChain>
</file>

<file path=xl/sharedStrings.xml><?xml version="1.0" encoding="utf-8"?>
<sst xmlns="http://schemas.openxmlformats.org/spreadsheetml/2006/main" count="30" uniqueCount="30">
  <si>
    <t>Используемый метод определения НМЦК с обоснованием:</t>
  </si>
  <si>
    <t>Метод сопоставимых рыночных цен (анализ рынка)</t>
  </si>
  <si>
    <t>Расчет НМЦК</t>
  </si>
  <si>
    <t>№</t>
  </si>
  <si>
    <t>Ед. изм по ОКЕИ</t>
  </si>
  <si>
    <t>Кол-во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</si>
  <si>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</si>
  <si>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</si>
  <si>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</si>
  <si>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</si>
  <si>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r>
      <t xml:space="preserve">Средняя арифметическая цена за единицу     </t>
    </r>
    <r>
      <rPr>
        <b/>
        <i/>
        <sz val="9"/>
        <color indexed="8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</si>
  <si>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</si>
  <si>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9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</si>
  <si>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9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9"/>
        <color indexed="8"/>
        <rFont val="Times New Roman"/>
        <family val="1"/>
        <charset val="204"/>
      </rPr>
      <t>ц</t>
    </r>
    <r>
      <rPr>
        <i/>
        <vertAlign val="subscript"/>
        <sz val="9"/>
        <color indexed="8"/>
        <rFont val="Times New Roman"/>
        <family val="1"/>
        <charset val="204"/>
      </rPr>
      <t>i</t>
    </r>
    <r>
      <rPr>
        <sz val="9"/>
        <color indexed="8"/>
        <rFont val="Times New Roman"/>
        <family val="1"/>
        <charset val="204"/>
      </rPr>
      <t>- цена единицы)</t>
    </r>
  </si>
  <si>
    <t>Н(М)ЦК с учетом округления цены за единицу (руб.)</t>
  </si>
  <si>
    <t>Код ОКПД2/ КТРУ</t>
  </si>
  <si>
    <t>Объект закупки</t>
  </si>
  <si>
    <t xml:space="preserve">НМЦК </t>
  </si>
  <si>
    <t>Исходя из имеющегося у Заказчика объема финансового обеспечения, к расчету применяется минимальное значение цены ед. товара, с учетом НДС, руб.*</t>
  </si>
  <si>
    <t>Цена единицы товара с учетом минимальной цены за единицу измерения с НДС, руб.</t>
  </si>
  <si>
    <t>Валюта, используемая для формирования цены контракта и расчетов с поставщиком, подрядчиком, исполнителем: российский рубль</t>
  </si>
  <si>
    <t>Порядок применения официального курса иностранной валюты к рублю Российской Федерации, установленного Центральным банком РФ и используемого при оплате контракта: не применяется, так как оплата по контракту производится в российских рублях.</t>
  </si>
  <si>
    <t>усл.ед.</t>
  </si>
  <si>
    <t xml:space="preserve">33.13.12.000 </t>
  </si>
  <si>
    <t>* По решению Заказчика в соответствии со ст. 34 БК РФ в целях эффективности и экономности расходования бюджетных средств используется минимальное значение цены единицы Товара/Работы/Услуги</t>
  </si>
  <si>
    <t>КП №06/26-2 от 06.05.2026г.</t>
  </si>
  <si>
    <t>КП №M-08/ 25-3 от 08.05.2026г.</t>
  </si>
  <si>
    <t>КП №M- 08/05/26-2 от 08.05.2026г.</t>
  </si>
  <si>
    <t>Итого НМЦК составляет: 168 000 (Сто шестьдесят восемь тысяч) рублей 00 копеек.</t>
  </si>
  <si>
    <t>Оказание услуг по ремонту медицинского оборудования (Видеогастроскоп Pentax EG-16-k10, зав.№N120397) для нужд КДЦ ФГБУ ФКЦ ВМТ ФМБА России в 2026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</si>
</sst>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0.0000"/>
    <numFmt numFmtId="166" formatCode="#,##0.00\ _₽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vertAlign val="subscript"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0" fillId="0" borderId="0" xfId="0" applyBorder="1" applyAlignment="1">
      <alignment vertical="center" wrapText="1"/>
    </xf>
    <xf numFmtId="0" fontId="10" fillId="0" borderId="0" xfId="0" applyFont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9" fillId="3" borderId="11" xfId="0" applyFont="1" applyFill="1" applyBorder="1" applyAlignment="1">
      <alignment horizontal="distributed" vertical="top" wrapText="1"/>
    </xf>
    <xf numFmtId="1" fontId="9" fillId="3" borderId="11" xfId="0" applyNumberFormat="1" applyFont="1" applyFill="1" applyBorder="1" applyAlignment="1">
      <alignment horizontal="distributed" vertical="top" wrapText="1"/>
    </xf>
    <xf numFmtId="164" fontId="9" fillId="3" borderId="11" xfId="0" applyNumberFormat="1" applyFont="1" applyFill="1" applyBorder="1" applyAlignment="1">
      <alignment horizontal="distributed" vertical="top" wrapText="1"/>
    </xf>
    <xf numFmtId="0" fontId="9" fillId="3" borderId="11" xfId="0" applyFont="1" applyFill="1" applyBorder="1" applyAlignment="1">
      <alignment horizontal="distributed" vertical="top"/>
    </xf>
    <xf numFmtId="10" fontId="9" fillId="3" borderId="11" xfId="0" applyNumberFormat="1" applyFont="1" applyFill="1" applyBorder="1" applyAlignment="1">
      <alignment horizontal="distributed" vertical="top"/>
    </xf>
    <xf numFmtId="2" fontId="9" fillId="3" borderId="11" xfId="0" applyNumberFormat="1" applyFont="1" applyFill="1" applyBorder="1" applyAlignment="1">
      <alignment horizontal="distributed" vertical="top" wrapText="1"/>
    </xf>
    <xf numFmtId="165" fontId="9" fillId="3" borderId="11" xfId="0" applyNumberFormat="1" applyFont="1" applyFill="1" applyBorder="1" applyAlignment="1">
      <alignment horizontal="distributed" vertical="top" wrapText="1"/>
    </xf>
    <xf numFmtId="4" fontId="9" fillId="3" borderId="11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horizontal="left" wrapText="1"/>
    </xf>
    <xf numFmtId="0" fontId="12" fillId="2" borderId="11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left" wrapText="1"/>
    </xf>
    <xf numFmtId="0" fontId="12" fillId="4" borderId="5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center" textRotation="90" wrapText="1"/>
    </xf>
    <xf numFmtId="4" fontId="4" fillId="4" borderId="11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justify" vertical="top" wrapText="1"/>
    </xf>
    <xf numFmtId="166" fontId="9" fillId="0" borderId="11" xfId="0" applyNumberFormat="1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/>
    <xf numFmtId="0" fontId="10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2" fontId="4" fillId="4" borderId="11" xfId="0" applyNumberFormat="1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vertical="center" wrapText="1"/>
    </xf>
    <xf numFmtId="0" fontId="11" fillId="4" borderId="9" xfId="0" applyFont="1" applyFill="1" applyBorder="1" applyAlignment="1">
      <alignment vertical="center" wrapText="1"/>
    </xf>
    <xf numFmtId="0" fontId="11" fillId="4" borderId="8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top" wrapText="1"/>
    </xf>
    <xf numFmtId="0" fontId="4" fillId="4" borderId="11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 textRotation="90" wrapText="1"/>
    </xf>
    <xf numFmtId="2" fontId="4" fillId="4" borderId="1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104775</xdr:colOff>
      <xdr:row>5</xdr:row>
      <xdr:rowOff>1000125</xdr:rowOff>
    </xdr:from>
    <xdr:to>
      <xdr:col>11</xdr:col>
      <xdr:colOff>990600</xdr:colOff>
      <xdr:row>5</xdr:row>
      <xdr:rowOff>1295400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24725" y="2647950"/>
          <a:ext cx="8858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933450</xdr:rowOff>
    </xdr:from>
    <xdr:to>
      <xdr:col>10</xdr:col>
      <xdr:colOff>790575</xdr:colOff>
      <xdr:row>5</xdr:row>
      <xdr:rowOff>1390650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48400" y="3400425"/>
          <a:ext cx="771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9525</xdr:colOff>
      <xdr:row>5</xdr:row>
      <xdr:rowOff>2771775</xdr:rowOff>
    </xdr:from>
    <xdr:to>
      <xdr:col>12</xdr:col>
      <xdr:colOff>876300</xdr:colOff>
      <xdr:row>5</xdr:row>
      <xdr:rowOff>2905125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897957" y="5620616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1"/>
  <sheetViews>
    <sheetView tabSelected="1" topLeftCell="A7" zoomScale="110" zoomScaleNormal="110" workbookViewId="0">
      <selection activeCell="A13" sqref="A13:Q13"/>
    </sheetView>
  </sheetViews>
  <sheetFormatPr defaultRowHeight="15" x14ac:dyDescent="0.25"/>
  <cols>
    <col min="1" max="1" width="4" customWidth="1"/>
    <col min="2" max="2" width="13.7109375" customWidth="1"/>
    <col min="3" max="3" width="34.28515625" customWidth="1"/>
    <col min="4" max="4" width="7.42578125" customWidth="1"/>
    <col min="5" max="5" width="7" customWidth="1"/>
    <col min="6" max="6" width="10" customWidth="1"/>
    <col min="7" max="7" width="11.5703125" customWidth="1"/>
    <col min="8" max="8" width="12.140625" customWidth="1"/>
    <col min="9" max="9" width="5.28515625" customWidth="1"/>
    <col min="10" max="10" width="14.85546875" customWidth="1"/>
    <col min="11" max="11" width="11.42578125" customWidth="1"/>
    <col min="12" max="12" width="15.28515625" customWidth="1"/>
    <col min="13" max="13" width="13.42578125" customWidth="1"/>
    <col min="14" max="14" width="12.7109375" customWidth="1"/>
    <col min="15" max="15" width="14.42578125" customWidth="1"/>
    <col min="16" max="16" width="16.42578125" customWidth="1"/>
  </cols>
  <sheetData>
    <row r="1" spans="1:29" ht="19.5" customHeight="1" x14ac:dyDescent="0.25">
      <c r="G1" s="31"/>
      <c r="H1" s="32"/>
      <c r="I1" s="32"/>
      <c r="J1" s="32"/>
      <c r="K1" s="32"/>
      <c r="L1" s="32"/>
      <c r="M1" s="32"/>
      <c r="N1" s="32"/>
      <c r="O1" s="32"/>
      <c r="P1" s="32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:29" ht="18.75" customHeight="1" x14ac:dyDescent="0.25">
      <c r="A2" s="39" t="s">
        <v>0</v>
      </c>
      <c r="B2" s="40"/>
      <c r="C2" s="40"/>
      <c r="D2" s="41"/>
      <c r="E2" s="45" t="s">
        <v>1</v>
      </c>
      <c r="F2" s="46"/>
      <c r="G2" s="46"/>
      <c r="H2" s="46"/>
      <c r="I2" s="46"/>
      <c r="J2" s="46"/>
      <c r="K2" s="46"/>
      <c r="L2" s="46"/>
      <c r="M2" s="46"/>
      <c r="N2" s="46"/>
      <c r="O2" s="46"/>
      <c r="P2" s="47"/>
      <c r="Q2" s="1"/>
      <c r="R2" s="1"/>
    </row>
    <row r="3" spans="1:29" ht="21" customHeight="1" x14ac:dyDescent="0.25">
      <c r="A3" s="42" t="s">
        <v>2</v>
      </c>
      <c r="B3" s="43"/>
      <c r="C3" s="43"/>
      <c r="D3" s="44"/>
      <c r="E3" s="48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Q3" s="1"/>
      <c r="R3" s="1"/>
    </row>
    <row r="4" spans="1:29" ht="7.5" customHeight="1" x14ac:dyDescent="0.25">
      <c r="A4" s="9"/>
      <c r="B4" s="8"/>
      <c r="C4" s="8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1"/>
      <c r="R4" s="1"/>
    </row>
    <row r="5" spans="1:29" ht="36" customHeight="1" x14ac:dyDescent="0.25">
      <c r="A5" s="36" t="s">
        <v>3</v>
      </c>
      <c r="B5" s="36" t="s">
        <v>15</v>
      </c>
      <c r="C5" s="36" t="s">
        <v>16</v>
      </c>
      <c r="D5" s="55" t="s">
        <v>4</v>
      </c>
      <c r="E5" s="55" t="s">
        <v>5</v>
      </c>
      <c r="F5" s="36" t="s">
        <v>6</v>
      </c>
      <c r="G5" s="36"/>
      <c r="H5" s="36"/>
      <c r="I5" s="36"/>
      <c r="J5" s="38" t="s">
        <v>7</v>
      </c>
      <c r="K5" s="38"/>
      <c r="L5" s="38"/>
      <c r="M5" s="51" t="s">
        <v>8</v>
      </c>
      <c r="N5" s="51"/>
      <c r="O5" s="51"/>
      <c r="P5" s="52"/>
      <c r="Q5" s="1"/>
      <c r="R5" s="1"/>
    </row>
    <row r="6" spans="1:29" ht="242.25" customHeight="1" x14ac:dyDescent="0.25">
      <c r="A6" s="53"/>
      <c r="B6" s="37"/>
      <c r="C6" s="36"/>
      <c r="D6" s="56"/>
      <c r="E6" s="56"/>
      <c r="F6" s="23" t="s">
        <v>25</v>
      </c>
      <c r="G6" s="23" t="s">
        <v>26</v>
      </c>
      <c r="H6" s="23" t="s">
        <v>27</v>
      </c>
      <c r="I6" s="24" t="s">
        <v>9</v>
      </c>
      <c r="J6" s="24" t="s">
        <v>10</v>
      </c>
      <c r="K6" s="25" t="s">
        <v>11</v>
      </c>
      <c r="L6" s="25" t="s">
        <v>12</v>
      </c>
      <c r="M6" s="26" t="s">
        <v>13</v>
      </c>
      <c r="N6" s="27" t="s">
        <v>18</v>
      </c>
      <c r="O6" s="27" t="s">
        <v>19</v>
      </c>
      <c r="P6" s="27" t="s">
        <v>14</v>
      </c>
      <c r="Q6" s="1"/>
      <c r="R6" s="1"/>
    </row>
    <row r="7" spans="1:29" s="11" customFormat="1" ht="69" customHeight="1" x14ac:dyDescent="0.25">
      <c r="A7" s="21">
        <v>1</v>
      </c>
      <c r="B7" s="21" t="s">
        <v>23</v>
      </c>
      <c r="C7" s="29" t="s">
        <v>29</v>
      </c>
      <c r="D7" s="12" t="s">
        <v>22</v>
      </c>
      <c r="E7" s="12">
        <v>1</v>
      </c>
      <c r="F7" s="30">
        <v>177000</v>
      </c>
      <c r="G7" s="30">
        <v>168000</v>
      </c>
      <c r="H7" s="30">
        <v>170300</v>
      </c>
      <c r="I7" s="13">
        <v>3</v>
      </c>
      <c r="J7" s="14">
        <f>AVERAGE(F7:H7)</f>
        <v>171766.66666666666</v>
      </c>
      <c r="K7" s="15">
        <f>STDEV(F7:H7)</f>
        <v>4675.8243479982575</v>
      </c>
      <c r="L7" s="16">
        <f>K7/J7</f>
        <v>2.7221954286813066E-2</v>
      </c>
      <c r="M7" s="17">
        <f>((E7/I7)*(SUM(F7:H7)))</f>
        <v>171766.66666666666</v>
      </c>
      <c r="N7" s="18">
        <f>MIN(F7:H7)</f>
        <v>168000</v>
      </c>
      <c r="O7" s="19">
        <f>ROUND(N7,2)</f>
        <v>168000</v>
      </c>
      <c r="P7" s="19">
        <f>O7*E7</f>
        <v>168000</v>
      </c>
      <c r="Q7" s="10"/>
      <c r="R7" s="10"/>
    </row>
    <row r="8" spans="1:29" ht="15.75" customHeight="1" x14ac:dyDescent="0.25">
      <c r="A8" s="2"/>
      <c r="B8" s="2"/>
      <c r="C8" s="35"/>
      <c r="D8" s="35"/>
      <c r="E8" s="35"/>
      <c r="F8" s="35"/>
      <c r="G8" s="35"/>
      <c r="H8" s="35"/>
      <c r="I8" s="35"/>
      <c r="J8" s="35"/>
      <c r="K8" s="35"/>
      <c r="L8" s="3"/>
      <c r="M8" s="57" t="s">
        <v>17</v>
      </c>
      <c r="N8" s="57"/>
      <c r="O8" s="57"/>
      <c r="P8" s="28">
        <f>SUM(P7:P7)</f>
        <v>168000</v>
      </c>
      <c r="Q8" s="1"/>
      <c r="R8" s="1"/>
    </row>
    <row r="9" spans="1:29" ht="18" customHeight="1" x14ac:dyDescent="0.25">
      <c r="A9" s="34" t="s">
        <v>24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29" ht="18" customHeigh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29" ht="15.75" customHeight="1" x14ac:dyDescent="0.25">
      <c r="A11" s="34" t="s">
        <v>28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20"/>
    </row>
    <row r="12" spans="1:29" ht="9" customHeight="1" x14ac:dyDescent="0.25"/>
    <row r="13" spans="1:29" ht="18" customHeight="1" x14ac:dyDescent="0.25">
      <c r="A13" s="54" t="s">
        <v>20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</row>
    <row r="14" spans="1:29" ht="10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29" ht="18.75" customHeight="1" x14ac:dyDescent="0.25">
      <c r="A15" s="54" t="s">
        <v>21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</row>
    <row r="19" spans="3:13" ht="15" customHeight="1" x14ac:dyDescent="0.25"/>
    <row r="20" spans="3:13" ht="15" customHeight="1" x14ac:dyDescent="0.25"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3:13" x14ac:dyDescent="0.25">
      <c r="C21" s="33"/>
      <c r="D21" s="33"/>
      <c r="E21" s="33"/>
      <c r="F21" s="33"/>
      <c r="G21" s="33"/>
      <c r="H21" s="33"/>
      <c r="I21" s="33"/>
      <c r="J21" s="33"/>
      <c r="K21" s="33"/>
      <c r="L21" s="6"/>
      <c r="M21" s="6"/>
    </row>
  </sheetData>
  <mergeCells count="20">
    <mergeCell ref="F5:I5"/>
    <mergeCell ref="A9:P9"/>
    <mergeCell ref="C21:K21"/>
    <mergeCell ref="M8:O8"/>
    <mergeCell ref="G1:P1"/>
    <mergeCell ref="C20:M20"/>
    <mergeCell ref="A11:P11"/>
    <mergeCell ref="C8:K8"/>
    <mergeCell ref="B5:B6"/>
    <mergeCell ref="J5:L5"/>
    <mergeCell ref="A2:D2"/>
    <mergeCell ref="A3:D3"/>
    <mergeCell ref="E2:P3"/>
    <mergeCell ref="M5:P5"/>
    <mergeCell ref="A5:A6"/>
    <mergeCell ref="C5:C6"/>
    <mergeCell ref="A13:Q13"/>
    <mergeCell ref="A15:Q15"/>
    <mergeCell ref="D5:D6"/>
    <mergeCell ref="E5:E6"/>
  </mergeCells>
  <pageMargins left="0.11811023622047245" right="0.31496062992125984" top="0.94488188976377963" bottom="0.15748031496062992" header="0.11811023622047245" footer="0.11811023622047245"/>
  <pageSetup paperSize="9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2026-05-25T10:57:53Z</dcterms:modified>
</cp:coreProperties>
</file>