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ЕРЕЗКА\2026\40 Утилизация МИЗО\"/>
    </mc:Choice>
  </mc:AlternateContent>
  <bookViews>
    <workbookView xWindow="360" yWindow="120" windowWidth="24240" windowHeight="11250"/>
  </bookViews>
  <sheets>
    <sheet name="Лист1 (2)" sheetId="4" r:id="rId1"/>
    <sheet name="Лист3" sheetId="3" r:id="rId2"/>
  </sheets>
  <definedNames>
    <definedName name="Print_Area" localSheetId="0">'Лист1 (2)'!$A$1:$AC$19</definedName>
    <definedName name="_xlnm.Print_Titles" localSheetId="0">'Лист1 (2)'!$5:$6</definedName>
    <definedName name="_xlnm.Print_Area" localSheetId="0">'Лист1 (2)'!$A$1:$AC$18</definedName>
  </definedNames>
  <calcPr calcId="152511"/>
</workbook>
</file>

<file path=xl/calcChain.xml><?xml version="1.0" encoding="utf-8"?>
<calcChain xmlns="http://schemas.openxmlformats.org/spreadsheetml/2006/main">
  <c r="Y10" i="4" l="1"/>
  <c r="AA8" i="4" l="1"/>
  <c r="AA7" i="4"/>
  <c r="Y7" i="4" l="1"/>
  <c r="AC7" i="4" s="1"/>
  <c r="AB7" i="4" l="1"/>
  <c r="Y8" i="4"/>
  <c r="AC8" i="4" s="1"/>
  <c r="AC9" i="4" s="1"/>
  <c r="AB8" i="4" l="1"/>
</calcChain>
</file>

<file path=xl/sharedStrings.xml><?xml version="1.0" encoding="utf-8"?>
<sst xmlns="http://schemas.openxmlformats.org/spreadsheetml/2006/main" count="101" uniqueCount="64">
  <si>
    <t>№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</si>
  <si>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</si>
  <si>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</si>
  <si>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</si>
  <si>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</si>
  <si>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</si>
  <si>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</si>
  <si>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</si>
  <si>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</si>
  <si>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</si>
  <si>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</si>
  <si>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</si>
  <si>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</si>
  <si>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</si>
  <si>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</si>
  <si>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</si>
  <si>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</si>
  <si>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</si>
  <si>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</si>
  <si>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</si>
  <si>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</si>
  <si>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Средняя цена (руб.)</t>
  </si>
  <si>
    <t>Среднее квадратичное отклонение</t>
  </si>
  <si>
    <t>Коэффициент вариации (%)</t>
  </si>
  <si>
    <t>НМЦК</t>
  </si>
  <si>
    <t>Цена (руб.)</t>
  </si>
  <si>
    <t>1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</si>
  <si>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</si>
  <si>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</si>
  <si>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</si>
  <si>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</si>
  <si>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</si>
  <si>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</si>
  <si>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</si>
  <si>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</si>
  <si>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</si>
  <si>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</si>
  <si>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</si>
  <si>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</si>
  <si>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</si>
  <si>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</si>
  <si>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</si>
  <si>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</si>
  <si>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</si>
  <si>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</si>
  <si>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рублей.</t>
  </si>
  <si>
    <t>Работник контрактной службы:</t>
  </si>
  <si>
    <t>(должность)</t>
  </si>
  <si>
    <t>(подпись/расшифровка подписи)</t>
  </si>
  <si>
    <t xml:space="preserve">РАСЧЕТ НМЦК </t>
  </si>
  <si>
    <t>Используемый метод определения НМЦК с обоснованием: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</si>
  <si>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Наименование товара, услуги (работы)</t>
  </si>
  <si>
    <t>ОКПД 2/КТРУ</t>
  </si>
  <si>
    <t>/Д.А. Ларионова</t>
  </si>
  <si>
    <t xml:space="preserve">На основании проведенного анализа рынка и расчетов, наименьшее предложением НМЦК составляет: </t>
  </si>
  <si>
    <t>Характеристики объекта закупки: в соответствии с условиями Описания объекта закупки.</t>
  </si>
  <si>
    <t>усл.ед</t>
  </si>
  <si>
    <t xml:space="preserve">Оказание услуг по утилизации списанного имущества (кондиционеры)
 </t>
  </si>
  <si>
    <t xml:space="preserve">Оказание услуг по утилизации списанного имущества (турникет)
 </t>
  </si>
  <si>
    <t>Поставщик 1 вх.№ 023934 от 21.05.2026</t>
  </si>
  <si>
    <t>Поставщик 3 вх. № 023397 от 19.05.2026</t>
  </si>
  <si>
    <t>Заместитель начальника отдела финансового и хозяйственного обеспечения</t>
  </si>
  <si>
    <t>Дата подготовки обоснования НМЦК: 26.05.2026</t>
  </si>
  <si>
    <t>Поставщик 2 вх. № 024607 от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</si>
</sst>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.8"/>
      <color rgb="FF000000"/>
      <name val="Times"/>
      <family val="1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1D1B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/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thin">
        <color auto="1"/>
      </top>
      <bottom/>
      <diagonal/>
    </border>
    <border>
      <left style="medium">
        <color rgb="FFC0C0C0"/>
      </left>
      <right/>
      <top style="thin">
        <color auto="1"/>
      </top>
      <bottom style="medium">
        <color rgb="FFC0C0C0"/>
      </bottom>
      <diagonal/>
    </border>
    <border>
      <left/>
      <right/>
      <top style="thin">
        <color auto="1"/>
      </top>
      <bottom style="medium">
        <color rgb="FFC0C0C0"/>
      </bottom>
      <diagonal/>
    </border>
    <border>
      <left/>
      <right style="medium">
        <color rgb="FFC0C0C0"/>
      </right>
      <top style="thin">
        <color auto="1"/>
      </top>
      <bottom style="medium">
        <color rgb="FFC0C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Alignment="0"/>
  </cellStyleXfs>
  <cellXfs count="61">
    <xf numFmtId="0" fontId="0" fillId="0" borderId="0" xfId="0"/>
    <xf numFmtId="0" fontId="5" fillId="0" borderId="0" xfId="1" applyFont="1"/>
    <xf numFmtId="0" fontId="4" fillId="0" borderId="0" xfId="1"/>
    <xf numFmtId="2" fontId="5" fillId="0" borderId="0" xfId="1" applyNumberFormat="1" applyFont="1"/>
    <xf numFmtId="2" fontId="5" fillId="0" borderId="0" xfId="1" applyNumberFormat="1" applyFont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 wrapText="1"/>
    </xf>
    <xf numFmtId="0" fontId="8" fillId="0" borderId="0" xfId="1" applyFont="1"/>
    <xf numFmtId="4" fontId="2" fillId="0" borderId="1" xfId="1" applyNumberFormat="1" applyFont="1" applyBorder="1" applyAlignment="1">
      <alignment horizontal="center" vertical="center" wrapText="1"/>
    </xf>
    <xf numFmtId="2" fontId="4" fillId="0" borderId="0" xfId="1" applyNumberFormat="1"/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5" fillId="0" borderId="1" xfId="1" applyFont="1" applyBorder="1"/>
    <xf numFmtId="0" fontId="10" fillId="0" borderId="0" xfId="1" applyFont="1"/>
    <xf numFmtId="0" fontId="12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2" fontId="4" fillId="0" borderId="0" xfId="1" applyNumberFormat="1" applyAlignment="1">
      <alignment horizontal="center" vertical="center"/>
    </xf>
    <xf numFmtId="4" fontId="1" fillId="0" borderId="1" xfId="1" applyNumberFormat="1" applyFont="1" applyFill="1" applyBorder="1" applyAlignment="1">
      <alignment horizontal="center" vertical="center" wrapText="1"/>
    </xf>
    <xf numFmtId="4" fontId="4" fillId="0" borderId="0" xfId="1" applyNumberFormat="1"/>
    <xf numFmtId="0" fontId="2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2" fontId="2" fillId="0" borderId="3" xfId="1" applyNumberFormat="1" applyFont="1" applyBorder="1" applyAlignment="1">
      <alignment horizontal="center" vertical="center" wrapText="1"/>
    </xf>
    <xf numFmtId="4" fontId="1" fillId="0" borderId="3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15" xfId="1" applyFont="1" applyBorder="1" applyAlignment="1">
      <alignment horizontal="center" vertical="top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9" fillId="0" borderId="6" xfId="1" applyFont="1" applyBorder="1" applyAlignment="1">
      <alignment horizontal="center" wrapText="1"/>
    </xf>
    <xf numFmtId="0" fontId="9" fillId="0" borderId="7" xfId="1" applyFont="1" applyBorder="1" applyAlignment="1">
      <alignment horizontal="center" wrapText="1"/>
    </xf>
    <xf numFmtId="0" fontId="9" fillId="0" borderId="8" xfId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"/>
  <sheetViews>
    <sheetView tabSelected="1" view="pageBreakPreview" topLeftCell="A4" zoomScaleNormal="100" zoomScaleSheetLayoutView="100" workbookViewId="0">
      <selection activeCell="A10" sqref="A10:G10"/>
    </sheetView>
  </sheetViews>
  <sheetFormatPr defaultRowHeight="15" x14ac:dyDescent="0.25"/>
  <cols>
    <col min="1" max="1" width="7.85546875" style="2" customWidth="1"/>
    <col min="2" max="2" width="43.140625" style="2" customWidth="1"/>
    <col min="3" max="3" width="7.42578125" style="2" customWidth="1"/>
    <col min="4" max="4" width="8.85546875" style="2" customWidth="1"/>
    <col min="5" max="7" width="14.140625" style="8" customWidth="1"/>
    <col min="8" max="24" width="22" style="8" hidden="1" customWidth="1"/>
    <col min="25" max="26" width="14.5703125" style="16" customWidth="1"/>
    <col min="27" max="27" width="8.7109375" style="8" customWidth="1"/>
    <col min="28" max="28" width="8.140625" style="8" customWidth="1"/>
    <col min="29" max="29" width="16" style="2" customWidth="1"/>
    <col min="30" max="30" width="18.42578125" style="2" customWidth="1"/>
    <col min="31" max="1024" width="9.140625" style="2" customWidth="1"/>
    <col min="1025" max="16384" width="9.140625" style="2"/>
  </cols>
  <sheetData>
    <row r="1" spans="1:31" ht="41.1" customHeight="1" x14ac:dyDescent="0.3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31" ht="19.5" customHeight="1" x14ac:dyDescent="0.25">
      <c r="A2" s="40" t="s">
        <v>55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2"/>
    </row>
    <row r="3" spans="1:31" ht="50.25" customHeight="1" x14ac:dyDescent="0.25">
      <c r="A3" s="38" t="s">
        <v>50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</row>
    <row r="4" spans="1:31" ht="17.25" customHeight="1" x14ac:dyDescent="0.25">
      <c r="A4" s="28" t="s">
        <v>49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30"/>
    </row>
    <row r="5" spans="1:31" s="6" customFormat="1" ht="81" customHeight="1" x14ac:dyDescent="0.25">
      <c r="A5" s="32" t="s">
        <v>0</v>
      </c>
      <c r="B5" s="33" t="s">
        <v>51</v>
      </c>
      <c r="C5" s="33" t="s">
        <v>2</v>
      </c>
      <c r="D5" s="35" t="s">
        <v>3</v>
      </c>
      <c r="E5" s="17" t="s">
        <v>59</v>
      </c>
      <c r="F5" s="17" t="s">
        <v>63</v>
      </c>
      <c r="G5" s="17" t="s">
        <v>60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  <c r="U5" s="5" t="s">
        <v>17</v>
      </c>
      <c r="V5" s="5" t="s">
        <v>18</v>
      </c>
      <c r="W5" s="5" t="s">
        <v>19</v>
      </c>
      <c r="X5" s="5" t="s">
        <v>20</v>
      </c>
      <c r="Y5" s="35" t="s">
        <v>21</v>
      </c>
      <c r="Z5" s="35" t="s">
        <v>52</v>
      </c>
      <c r="AA5" s="36" t="s">
        <v>22</v>
      </c>
      <c r="AB5" s="36" t="s">
        <v>23</v>
      </c>
      <c r="AC5" s="37" t="s">
        <v>24</v>
      </c>
    </row>
    <row r="6" spans="1:31" s="6" customFormat="1" ht="26.25" customHeight="1" x14ac:dyDescent="0.25">
      <c r="A6" s="32"/>
      <c r="B6" s="34"/>
      <c r="C6" s="34"/>
      <c r="D6" s="35"/>
      <c r="E6" s="5" t="s">
        <v>25</v>
      </c>
      <c r="F6" s="5" t="s">
        <v>25</v>
      </c>
      <c r="G6" s="5" t="s">
        <v>25</v>
      </c>
      <c r="H6" s="5" t="s">
        <v>25</v>
      </c>
      <c r="I6" s="5" t="s">
        <v>25</v>
      </c>
      <c r="J6" s="5" t="s">
        <v>25</v>
      </c>
      <c r="K6" s="5" t="s">
        <v>25</v>
      </c>
      <c r="L6" s="5" t="s">
        <v>25</v>
      </c>
      <c r="M6" s="5" t="s">
        <v>25</v>
      </c>
      <c r="N6" s="5" t="s">
        <v>25</v>
      </c>
      <c r="O6" s="5" t="s">
        <v>25</v>
      </c>
      <c r="P6" s="5" t="s">
        <v>25</v>
      </c>
      <c r="Q6" s="5" t="s">
        <v>25</v>
      </c>
      <c r="R6" s="5" t="s">
        <v>25</v>
      </c>
      <c r="S6" s="5" t="s">
        <v>25</v>
      </c>
      <c r="T6" s="5" t="s">
        <v>25</v>
      </c>
      <c r="U6" s="5" t="s">
        <v>25</v>
      </c>
      <c r="V6" s="5" t="s">
        <v>25</v>
      </c>
      <c r="W6" s="5" t="s">
        <v>25</v>
      </c>
      <c r="X6" s="5" t="s">
        <v>25</v>
      </c>
      <c r="Y6" s="35"/>
      <c r="Z6" s="35"/>
      <c r="AA6" s="36"/>
      <c r="AB6" s="36"/>
      <c r="AC6" s="37"/>
    </row>
    <row r="7" spans="1:31" s="6" customFormat="1" ht="57.75" customHeight="1" x14ac:dyDescent="0.25">
      <c r="A7" s="19" t="s">
        <v>26</v>
      </c>
      <c r="B7" s="23" t="s">
        <v>57</v>
      </c>
      <c r="C7" s="19" t="s">
        <v>56</v>
      </c>
      <c r="D7" s="20">
        <v>38</v>
      </c>
      <c r="E7" s="21">
        <v>1420</v>
      </c>
      <c r="F7" s="21">
        <v>1600</v>
      </c>
      <c r="G7" s="21">
        <v>1650</v>
      </c>
      <c r="H7" s="7" t="s">
        <v>27</v>
      </c>
      <c r="I7" s="7" t="s">
        <v>28</v>
      </c>
      <c r="J7" s="7" t="s">
        <v>29</v>
      </c>
      <c r="K7" s="7" t="s">
        <v>30</v>
      </c>
      <c r="L7" s="7" t="s">
        <v>31</v>
      </c>
      <c r="M7" s="7" t="s">
        <v>32</v>
      </c>
      <c r="N7" s="7" t="s">
        <v>33</v>
      </c>
      <c r="O7" s="7" t="s">
        <v>34</v>
      </c>
      <c r="P7" s="7" t="s">
        <v>35</v>
      </c>
      <c r="Q7" s="7" t="s">
        <v>36</v>
      </c>
      <c r="R7" s="7" t="s">
        <v>37</v>
      </c>
      <c r="S7" s="7" t="s">
        <v>38</v>
      </c>
      <c r="T7" s="7" t="s">
        <v>39</v>
      </c>
      <c r="U7" s="7" t="s">
        <v>40</v>
      </c>
      <c r="V7" s="7" t="s">
        <v>41</v>
      </c>
      <c r="W7" s="7" t="s">
        <v>42</v>
      </c>
      <c r="X7" s="7" t="s">
        <v>43</v>
      </c>
      <c r="Y7" s="7">
        <f>ROUND(AVERAGE(E7:G7),2)</f>
        <v>1556.67</v>
      </c>
      <c r="Z7" s="22"/>
      <c r="AA7" s="7">
        <f>_xlfn.STDEV.S(E7:G7)</f>
        <v>120.96831541082703</v>
      </c>
      <c r="AB7" s="7">
        <f>(AA7/Y7)*100</f>
        <v>7.7709672191811379</v>
      </c>
      <c r="AC7" s="7">
        <f>Y7*D7</f>
        <v>59153.460000000006</v>
      </c>
    </row>
    <row r="8" spans="1:31" ht="49.5" customHeight="1" x14ac:dyDescent="0.25">
      <c r="A8" s="19">
        <v>2</v>
      </c>
      <c r="B8" s="23" t="s">
        <v>58</v>
      </c>
      <c r="C8" s="19" t="s">
        <v>56</v>
      </c>
      <c r="D8" s="20">
        <v>1</v>
      </c>
      <c r="E8" s="21">
        <v>1400</v>
      </c>
      <c r="F8" s="21">
        <v>1800</v>
      </c>
      <c r="G8" s="21">
        <v>1450</v>
      </c>
      <c r="H8" s="7" t="s">
        <v>27</v>
      </c>
      <c r="I8" s="7" t="s">
        <v>28</v>
      </c>
      <c r="J8" s="7" t="s">
        <v>29</v>
      </c>
      <c r="K8" s="7" t="s">
        <v>30</v>
      </c>
      <c r="L8" s="7" t="s">
        <v>31</v>
      </c>
      <c r="M8" s="7" t="s">
        <v>32</v>
      </c>
      <c r="N8" s="7" t="s">
        <v>33</v>
      </c>
      <c r="O8" s="7" t="s">
        <v>34</v>
      </c>
      <c r="P8" s="7" t="s">
        <v>35</v>
      </c>
      <c r="Q8" s="7" t="s">
        <v>36</v>
      </c>
      <c r="R8" s="7" t="s">
        <v>37</v>
      </c>
      <c r="S8" s="7" t="s">
        <v>38</v>
      </c>
      <c r="T8" s="7" t="s">
        <v>39</v>
      </c>
      <c r="U8" s="7" t="s">
        <v>40</v>
      </c>
      <c r="V8" s="7" t="s">
        <v>41</v>
      </c>
      <c r="W8" s="7" t="s">
        <v>42</v>
      </c>
      <c r="X8" s="7" t="s">
        <v>43</v>
      </c>
      <c r="Y8" s="7">
        <f>ROUND(AVERAGE(E8:G8),2)</f>
        <v>1550</v>
      </c>
      <c r="Z8" s="22"/>
      <c r="AA8" s="7">
        <f>_xlfn.STDEV.S(E8:G8)</f>
        <v>217.94494717703367</v>
      </c>
      <c r="AB8" s="7">
        <f>(AA8/Y8)*100</f>
        <v>14.060964334002172</v>
      </c>
      <c r="AC8" s="7">
        <f>Y8*D8</f>
        <v>1550</v>
      </c>
      <c r="AD8" s="8"/>
      <c r="AE8" s="8"/>
    </row>
    <row r="9" spans="1:31" x14ac:dyDescent="0.25">
      <c r="A9" s="24"/>
      <c r="B9" s="25"/>
      <c r="C9" s="25"/>
      <c r="D9" s="25"/>
      <c r="E9" s="26"/>
      <c r="F9" s="26"/>
      <c r="G9" s="26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9" t="s">
        <v>44</v>
      </c>
      <c r="AC9" s="5">
        <f>SUM(AC7:AC8)</f>
        <v>60703.460000000006</v>
      </c>
    </row>
    <row r="10" spans="1:31" ht="15" customHeight="1" x14ac:dyDescent="0.25">
      <c r="A10" s="51" t="s">
        <v>54</v>
      </c>
      <c r="B10" s="52"/>
      <c r="C10" s="52"/>
      <c r="D10" s="52"/>
      <c r="E10" s="52"/>
      <c r="F10" s="52"/>
      <c r="G10" s="52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27">
        <f>E7*D7+E8*D8</f>
        <v>55360</v>
      </c>
      <c r="Z10" s="10" t="s">
        <v>45</v>
      </c>
      <c r="AB10" s="11"/>
      <c r="AC10" s="12"/>
      <c r="AD10" s="18"/>
    </row>
    <row r="11" spans="1:31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</row>
    <row r="12" spans="1:31" ht="15" customHeight="1" x14ac:dyDescent="0.25">
      <c r="A12" s="54" t="s">
        <v>62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</row>
    <row r="13" spans="1:31" ht="15.75" thickBot="1" x14ac:dyDescent="0.3">
      <c r="A13" s="1"/>
      <c r="B13" s="1"/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4"/>
      <c r="Z13" s="4"/>
      <c r="AA13" s="3"/>
      <c r="AB13" s="3"/>
    </row>
    <row r="14" spans="1:31" ht="15.75" thickBot="1" x14ac:dyDescent="0.3">
      <c r="A14" s="55" t="s">
        <v>46</v>
      </c>
      <c r="B14" s="56"/>
      <c r="C14" s="5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31" ht="30" customHeight="1" x14ac:dyDescent="0.25">
      <c r="A15" s="58" t="s">
        <v>61</v>
      </c>
      <c r="B15" s="59"/>
      <c r="C15" s="60"/>
      <c r="D15" s="1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31" ht="15" customHeight="1" thickBot="1" x14ac:dyDescent="0.3">
      <c r="A16" s="43" t="s">
        <v>47</v>
      </c>
      <c r="B16" s="44"/>
      <c r="C16" s="45"/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" customHeight="1" x14ac:dyDescent="0.25">
      <c r="A17" s="46" t="s">
        <v>53</v>
      </c>
      <c r="B17" s="47"/>
      <c r="C17" s="48"/>
      <c r="D17" s="1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customHeight="1" thickBot="1" x14ac:dyDescent="0.3">
      <c r="A18" s="49" t="s">
        <v>48</v>
      </c>
      <c r="B18" s="50"/>
      <c r="C18" s="50"/>
      <c r="D18" s="14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2"/>
      <c r="Z18" s="2"/>
      <c r="AA18" s="2"/>
      <c r="AB18" s="2"/>
    </row>
  </sheetData>
  <mergeCells count="21">
    <mergeCell ref="A16:C16"/>
    <mergeCell ref="A17:C17"/>
    <mergeCell ref="A18:C18"/>
    <mergeCell ref="A10:G10"/>
    <mergeCell ref="A11:AB11"/>
    <mergeCell ref="A12:AB12"/>
    <mergeCell ref="A14:C14"/>
    <mergeCell ref="A15:C15"/>
    <mergeCell ref="A4:AC4"/>
    <mergeCell ref="A1:AB1"/>
    <mergeCell ref="A5:A6"/>
    <mergeCell ref="B5:B6"/>
    <mergeCell ref="C5:C6"/>
    <mergeCell ref="D5:D6"/>
    <mergeCell ref="Y5:Y6"/>
    <mergeCell ref="AB5:AB6"/>
    <mergeCell ref="AC5:AC6"/>
    <mergeCell ref="AA5:AA6"/>
    <mergeCell ref="A3:AC3"/>
    <mergeCell ref="A2:AC2"/>
    <mergeCell ref="Z5:Z6"/>
  </mergeCells>
  <conditionalFormatting sqref="AB8">
    <cfRule type="cellIs" dxfId="1" priority="6" operator="greaterThan">
      <formula>30</formula>
    </cfRule>
  </conditionalFormatting>
  <conditionalFormatting sqref="AB7">
    <cfRule type="cellIs" dxfId="0" priority="1" operator="greaterThan">
      <formula>30</formula>
    </cfRule>
  </conditionalFormatting>
  <pageMargins left="0.23622047244094491" right="0.23622047244094491" top="3.937007874015748E-2" bottom="0.19685039370078741" header="0.51181102362204722" footer="0.51181102362204722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Лист1 (2)</vt:lpstr>
      <vt:lpstr>Лист3</vt:lpstr>
      <vt:lpstr>'Лист1 (2)'!Print_Area</vt:lpstr>
      <vt:lpstr>'Лист1 (2)'!Заголовки_для_печати</vt:lpstr>
      <vt:lpstr>'Лист1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Глотов Александр Владимирович</dc:creator>
  <cp:lastModifiedBy>Ларионова Дарья Андреевна</cp:lastModifiedBy>
  <cp:lastPrinted>2025-11-21T07:49:47Z</cp:lastPrinted>
  <dcterms:created xsi:type="dcterms:W3CDTF">2019-08-14T06:24:42Z</dcterms:created>
  <dcterms:modified xsi:type="dcterms:W3CDTF">2026-05-26T12:07:51Z</dcterms:modified>
</cp:coreProperties>
</file>