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11760"/>
  </bookViews>
  <sheets>
    <sheet name="Расчет цены" sheetId="2" r:id="rId1"/>
  </sheets>
  <calcPr calcId="145621" refMode="R1C1"/>
</workbook>
</file>

<file path=xl/calcChain.xml><?xml version="1.0" encoding="utf-8"?>
<calcChain xmlns="http://schemas.openxmlformats.org/spreadsheetml/2006/main">
  <c r="I8" i="2" l="1"/>
  <c r="H8" i="2"/>
  <c r="K8" i="2" s="1"/>
  <c r="D8" i="2"/>
  <c r="J8" i="2" l="1"/>
  <c r="K9" i="2"/>
  <c r="B10" i="2" l="1"/>
</calcChain>
</file>

<file path=xl/sharedStrings.xml><?xml version="1.0" encoding="utf-8"?>
<sst xmlns="http://schemas.openxmlformats.org/spreadsheetml/2006/main" count="27" uniqueCount="26">
  <si>
    <t>Количество источников ценовой информации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</si>
  <si>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</si>
  <si>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</si>
  <si>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Цены поставщиков (исполнителей, подрядчиков) за единицу товара (работы, услуги), руб</t>
  </si>
  <si>
    <t>Наименование объекта закупки</t>
  </si>
  <si>
    <t>Предмет контракта</t>
  </si>
  <si>
    <t>Основные характеристики закупки</t>
  </si>
  <si>
    <t>Используемый метод определения НМЦК с обоснованием:</t>
  </si>
  <si>
    <t>Расчет НМЦК выполнен в соответствии с требованиями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методических рекомендаций по применению методов определения начальной (максимальной) цены контракта, цены контракта, заключаемого с единственным поставщиком (подрядчиком, исполнителем), утвержденных приказом Минэкономразвития РФ от 02.10.2013 № 567. Заказчиком использован метод сопоставимых рыночных цен (анализа рынка) с применением ценовой информации поставщиков.</t>
  </si>
  <si>
    <t>Итого, руб.</t>
  </si>
  <si>
    <r>
      <t>Средняя арифметическая цена за ед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>&gt;, руб</t>
    </r>
  </si>
  <si>
    <t>Среднее квадратическое отклонение</t>
  </si>
  <si>
    <t>Источник финансирования</t>
  </si>
  <si>
    <t>Способ определения подрядчика</t>
  </si>
  <si>
    <t>Дата подготовки обоснования НМЦК</t>
  </si>
  <si>
    <t>Расчет НЦМК</t>
  </si>
  <si>
    <r>
      <t xml:space="preserve">Расчет НМЦК по формуле
v — количество (объем) закупаемого товара (работы, услуги);
</t>
    </r>
    <r>
      <rPr>
        <b/>
        <i/>
        <sz val="10"/>
        <color indexed="8"/>
        <rFont val="Times New Roman"/>
        <family val="1"/>
        <charset val="204"/>
      </rPr>
      <t>n —</t>
    </r>
    <r>
      <rPr>
        <b/>
        <sz val="10"/>
        <color indexed="8"/>
        <rFont val="Times New Roman"/>
        <family val="1"/>
        <charset val="204"/>
      </rPr>
      <t xml:space="preserve"> количество значений, используемых в расчете;
</t>
    </r>
    <r>
      <rPr>
        <b/>
        <i/>
        <sz val="10"/>
        <color indexed="8"/>
        <rFont val="Times New Roman"/>
        <family val="1"/>
        <charset val="204"/>
      </rPr>
      <t>i —</t>
    </r>
    <r>
      <rPr>
        <b/>
        <sz val="10"/>
        <color indexed="8"/>
        <rFont val="Times New Roman"/>
        <family val="1"/>
        <charset val="204"/>
      </rPr>
      <t xml:space="preserve"> номер источника ценовой информации;
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vertAlign val="subscript"/>
        <sz val="10"/>
        <color indexed="8"/>
        <rFont val="Times New Roman"/>
        <family val="1"/>
        <charset val="204"/>
      </rPr>
      <t>i</t>
    </r>
    <r>
      <rPr>
        <b/>
        <sz val="10"/>
        <color indexed="8"/>
        <rFont val="Times New Roman"/>
        <family val="1"/>
        <charset val="204"/>
      </rPr>
      <t xml:space="preserve"> — цена единицы</t>
    </r>
  </si>
  <si>
    <t>Коэффициент вариации цен V (%)</t>
  </si>
  <si>
    <t>В соответствии с Описанием объекта закупки (Техническим заданием)</t>
  </si>
  <si>
    <t>Организация № 1</t>
  </si>
  <si>
    <t>Организация № 2</t>
  </si>
  <si>
    <t>Организация № 3</t>
  </si>
  <si>
    <t xml:space="preserve"> Расчет и обоснование начальной (максимальной) цены  контракта </t>
  </si>
  <si>
    <t>Способ закупки: п. 4 ч. 1 ст. 93 44-ФЗ</t>
  </si>
  <si>
    <t>Кол-во, кв. м</t>
  </si>
  <si>
    <t>Оказание услуг дератизации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</si>
</sst>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charset val="204"/>
    </font>
    <font>
      <sz val="10"/>
      <name val="Arial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1" fillId="0" borderId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0" fontId="10" fillId="0" borderId="1" xfId="2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1" fillId="0" borderId="2" xfId="1" applyFont="1" applyBorder="1" applyAlignment="1">
      <alignment horizontal="center" wrapText="1"/>
    </xf>
    <xf numFmtId="0" fontId="2" fillId="0" borderId="5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0" fillId="0" borderId="5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4" xfId="1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top" wrapText="1"/>
    </xf>
    <xf numFmtId="2" fontId="6" fillId="0" borderId="3" xfId="0" applyNumberFormat="1" applyFont="1" applyFill="1" applyBorder="1" applyAlignment="1">
      <alignment horizontal="center" vertical="top" wrapText="1"/>
    </xf>
    <xf numFmtId="2" fontId="6" fillId="0" borderId="4" xfId="0" applyNumberFormat="1" applyFont="1" applyFill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5</xdr:row>
      <xdr:rowOff>2219325</xdr:rowOff>
    </xdr:from>
    <xdr:to>
      <xdr:col>9</xdr:col>
      <xdr:colOff>981075</xdr:colOff>
      <xdr:row>5</xdr:row>
      <xdr:rowOff>2571750</xdr:rowOff>
    </xdr:to>
    <xdr:pic>
      <xdr:nvPicPr>
        <xdr:cNvPr id="29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4505325"/>
          <a:ext cx="800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</xdr:row>
      <xdr:rowOff>2228850</xdr:rowOff>
    </xdr:from>
    <xdr:to>
      <xdr:col>8</xdr:col>
      <xdr:colOff>1066800</xdr:colOff>
      <xdr:row>5</xdr:row>
      <xdr:rowOff>2581275</xdr:rowOff>
    </xdr:to>
    <xdr:pic>
      <xdr:nvPicPr>
        <xdr:cNvPr id="2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4514850"/>
          <a:ext cx="10477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5</xdr:row>
      <xdr:rowOff>2800350</xdr:rowOff>
    </xdr:from>
    <xdr:to>
      <xdr:col>10</xdr:col>
      <xdr:colOff>1333500</xdr:colOff>
      <xdr:row>5</xdr:row>
      <xdr:rowOff>3152775</xdr:rowOff>
    </xdr:to>
    <xdr:pic>
      <xdr:nvPicPr>
        <xdr:cNvPr id="2922" name="Рисунок 6" descr="Картинки по запросу &quot;НМЦК формула&quot;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086350"/>
          <a:ext cx="12763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="70" zoomScaleNormal="70" zoomScaleSheetLayoutView="100" workbookViewId="0">
      <selection activeCell="J22" sqref="J22"/>
    </sheetView>
  </sheetViews>
  <sheetFormatPr defaultRowHeight="12.75" x14ac:dyDescent="0.2"/>
  <cols>
    <col min="1" max="1" width="18.140625" style="1" customWidth="1"/>
    <col min="2" max="2" width="5.42578125" style="1" bestFit="1" customWidth="1"/>
    <col min="3" max="3" width="26.5703125" style="1" customWidth="1"/>
    <col min="4" max="4" width="11.140625" style="1" bestFit="1" customWidth="1"/>
    <col min="5" max="7" width="7.85546875" style="1" bestFit="1" customWidth="1"/>
    <col min="8" max="10" width="17.7109375" style="1" customWidth="1"/>
    <col min="11" max="11" width="20.5703125" style="1" bestFit="1" customWidth="1"/>
    <col min="12" max="16384" width="9.140625" style="1"/>
  </cols>
  <sheetData>
    <row r="1" spans="1:11" ht="14.1" customHeight="1" x14ac:dyDescent="0.2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9.950000000000003" customHeight="1" x14ac:dyDescent="0.2">
      <c r="A2" s="5" t="s">
        <v>5</v>
      </c>
      <c r="B2" s="31" t="s">
        <v>25</v>
      </c>
      <c r="C2" s="32"/>
      <c r="D2" s="32"/>
      <c r="E2" s="32"/>
      <c r="F2" s="32"/>
      <c r="G2" s="32"/>
      <c r="H2" s="32"/>
      <c r="I2" s="32"/>
      <c r="J2" s="32"/>
      <c r="K2" s="33"/>
    </row>
    <row r="3" spans="1:11" ht="42" customHeight="1" x14ac:dyDescent="0.2">
      <c r="A3" s="5" t="s">
        <v>6</v>
      </c>
      <c r="B3" s="24" t="s">
        <v>18</v>
      </c>
      <c r="C3" s="25"/>
      <c r="D3" s="25"/>
      <c r="E3" s="25"/>
      <c r="F3" s="25"/>
      <c r="G3" s="25"/>
      <c r="H3" s="25"/>
      <c r="I3" s="25"/>
      <c r="J3" s="25"/>
      <c r="K3" s="26"/>
    </row>
    <row r="4" spans="1:11" ht="55.5" customHeight="1" x14ac:dyDescent="0.2">
      <c r="A4" s="5" t="s">
        <v>7</v>
      </c>
      <c r="B4" s="44" t="s">
        <v>8</v>
      </c>
      <c r="C4" s="44"/>
      <c r="D4" s="44"/>
      <c r="E4" s="44"/>
      <c r="F4" s="44"/>
      <c r="G4" s="44"/>
      <c r="H4" s="44"/>
      <c r="I4" s="44"/>
      <c r="J4" s="44"/>
      <c r="K4" s="44"/>
    </row>
    <row r="5" spans="1:11" ht="56.1" customHeight="1" x14ac:dyDescent="0.2">
      <c r="A5" s="28" t="s">
        <v>15</v>
      </c>
      <c r="B5" s="34" t="s">
        <v>24</v>
      </c>
      <c r="C5" s="36" t="s">
        <v>4</v>
      </c>
      <c r="D5" s="36" t="s">
        <v>0</v>
      </c>
      <c r="E5" s="38" t="s">
        <v>3</v>
      </c>
      <c r="F5" s="39"/>
      <c r="G5" s="40"/>
      <c r="H5" s="41" t="s">
        <v>1</v>
      </c>
      <c r="I5" s="42"/>
      <c r="J5" s="43"/>
      <c r="K5" s="2" t="s">
        <v>2</v>
      </c>
    </row>
    <row r="6" spans="1:11" ht="258" customHeight="1" x14ac:dyDescent="0.2">
      <c r="A6" s="29"/>
      <c r="B6" s="35"/>
      <c r="C6" s="37"/>
      <c r="D6" s="37"/>
      <c r="E6" s="3" t="s">
        <v>19</v>
      </c>
      <c r="F6" s="3" t="s">
        <v>20</v>
      </c>
      <c r="G6" s="3" t="s">
        <v>21</v>
      </c>
      <c r="H6" s="9" t="s">
        <v>10</v>
      </c>
      <c r="I6" s="9" t="s">
        <v>11</v>
      </c>
      <c r="J6" s="4" t="s">
        <v>17</v>
      </c>
      <c r="K6" s="9" t="s">
        <v>16</v>
      </c>
    </row>
    <row r="7" spans="1:11" ht="14.1" customHeight="1" x14ac:dyDescent="0.2">
      <c r="A7" s="29"/>
      <c r="B7" s="4">
        <v>1</v>
      </c>
      <c r="C7" s="10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</row>
    <row r="8" spans="1:11" x14ac:dyDescent="0.2">
      <c r="A8" s="29"/>
      <c r="B8" s="11">
        <v>1744</v>
      </c>
      <c r="C8" s="13" t="s">
        <v>25</v>
      </c>
      <c r="D8" s="12">
        <f t="shared" ref="D8" si="0">COUNT(E8:G8)</f>
        <v>3</v>
      </c>
      <c r="E8" s="8">
        <v>25</v>
      </c>
      <c r="F8" s="8">
        <v>23</v>
      </c>
      <c r="G8" s="8">
        <v>17.559999999999999</v>
      </c>
      <c r="H8" s="8">
        <f t="shared" ref="H8" si="1">ROUNDUP(AVERAGE(E8:G8),2)</f>
        <v>21.860000000000003</v>
      </c>
      <c r="I8" s="7">
        <f t="shared" ref="I8" si="2">ROUNDUP(_xlfn.STDEV.S(E8:G8),2)</f>
        <v>3.86</v>
      </c>
      <c r="J8" s="6">
        <f t="shared" ref="J8" si="3">IF(I8/H8&gt;0.33,"ОШИБКА",ROUNDUP(I8/H8,4))</f>
        <v>0.17659999999999998</v>
      </c>
      <c r="K8" s="8">
        <f>B8*H8</f>
        <v>38123.840000000004</v>
      </c>
    </row>
    <row r="9" spans="1:11" ht="15.75" customHeight="1" x14ac:dyDescent="0.2">
      <c r="A9" s="30"/>
      <c r="B9" s="16" t="s">
        <v>9</v>
      </c>
      <c r="C9" s="17"/>
      <c r="D9" s="18"/>
      <c r="E9" s="19"/>
      <c r="F9" s="19"/>
      <c r="G9" s="19"/>
      <c r="H9" s="19"/>
      <c r="I9" s="19"/>
      <c r="J9" s="20"/>
      <c r="K9" s="8">
        <f>SUM(K8:K8)</f>
        <v>38123.840000000004</v>
      </c>
    </row>
    <row r="10" spans="1:11" ht="27.95" customHeight="1" x14ac:dyDescent="0.2">
      <c r="A10" s="5" t="s">
        <v>12</v>
      </c>
      <c r="B10" s="21" t="str">
        <f>"На основании предоставленной ценовой информации, НМЦК не может превышать сумму в размере "&amp;TEXT(K9,"## ###,00")&amp;" руб. Цена контракта включает в себя все расходы, связанные с оказанием услуг, в соответствии с условиями Контракта."</f>
        <v>На основании предоставленной ценовой информации, НМЦК не может превышать сумму в размере 38 123,84 руб. Цена контракта включает в себя все расходы, связанные с оказанием услуг, в соответствии с условиями Контракта.</v>
      </c>
      <c r="C10" s="22"/>
      <c r="D10" s="22"/>
      <c r="E10" s="22"/>
      <c r="F10" s="22"/>
      <c r="G10" s="22"/>
      <c r="H10" s="22"/>
      <c r="I10" s="22"/>
      <c r="J10" s="22"/>
      <c r="K10" s="23"/>
    </row>
    <row r="11" spans="1:11" ht="25.5" x14ac:dyDescent="0.2">
      <c r="A11" s="5" t="s">
        <v>13</v>
      </c>
      <c r="B11" s="24" t="s">
        <v>23</v>
      </c>
      <c r="C11" s="25"/>
      <c r="D11" s="25"/>
      <c r="E11" s="25"/>
      <c r="F11" s="25"/>
      <c r="G11" s="25"/>
      <c r="H11" s="25"/>
      <c r="I11" s="25"/>
      <c r="J11" s="25"/>
      <c r="K11" s="26"/>
    </row>
    <row r="12" spans="1:11" ht="25.5" x14ac:dyDescent="0.2">
      <c r="A12" s="5" t="s">
        <v>14</v>
      </c>
      <c r="B12" s="27">
        <v>46174</v>
      </c>
      <c r="C12" s="25"/>
      <c r="D12" s="25"/>
      <c r="E12" s="25"/>
      <c r="F12" s="25"/>
      <c r="G12" s="25"/>
      <c r="H12" s="25"/>
      <c r="I12" s="25"/>
      <c r="J12" s="25"/>
      <c r="K12" s="26"/>
    </row>
    <row r="13" spans="1:11" ht="14.1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</sheetData>
  <sheetProtection selectLockedCells="1" selectUnlockedCells="1"/>
  <mergeCells count="16">
    <mergeCell ref="A13:K13"/>
    <mergeCell ref="A1:K1"/>
    <mergeCell ref="B9:C9"/>
    <mergeCell ref="D9:J9"/>
    <mergeCell ref="B10:K10"/>
    <mergeCell ref="B11:K11"/>
    <mergeCell ref="B12:K12"/>
    <mergeCell ref="A5:A9"/>
    <mergeCell ref="B2:K2"/>
    <mergeCell ref="B3:K3"/>
    <mergeCell ref="B5:B6"/>
    <mergeCell ref="C5:C6"/>
    <mergeCell ref="D5:D6"/>
    <mergeCell ref="E5:G5"/>
    <mergeCell ref="H5:J5"/>
    <mergeCell ref="B4:K4"/>
  </mergeCells>
  <phoneticPr fontId="4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9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Кузнецова</cp:lastModifiedBy>
  <cp:lastPrinted>2026-06-01T10:45:46Z</cp:lastPrinted>
  <dcterms:created xsi:type="dcterms:W3CDTF">2014-02-03T17:42:58Z</dcterms:created>
  <dcterms:modified xsi:type="dcterms:W3CDTF">2026-06-01T10:46:25Z</dcterms:modified>
</cp:coreProperties>
</file>