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olkinVY\Desktop\Иголкин\Закупки\3. Бытовые\"/>
    </mc:Choice>
  </mc:AlternateContent>
  <bookViews>
    <workbookView xWindow="0" yWindow="0" windowWidth="24375" windowHeight="7545" firstSheet="5" activeTab="5"/>
  </bookViews>
  <sheets>
    <sheet name="10 ком. пр. " sheetId="5" r:id="rId1"/>
    <sheet name="9 ком. пр." sheetId="6" r:id="rId2"/>
    <sheet name="8 ком. пр." sheetId="7" r:id="rId3"/>
    <sheet name="7 ком. пр." sheetId="8" r:id="rId4"/>
    <sheet name="6 ком. пр." sheetId="9" r:id="rId5"/>
    <sheet name="Мясорубки" sheetId="13" r:id="rId6"/>
  </sheets>
  <definedNames>
    <definedName name="_xlnm.Print_Area" localSheetId="0">'10 ком. пр. '!$A$1:$BH$50</definedName>
    <definedName name="_xlnm.Print_Area" localSheetId="4">'6 ком. пр.'!$A$1:$BH$50</definedName>
    <definedName name="_xlnm.Print_Area" localSheetId="3">'7 ком. пр.'!$A$1:$BH$50</definedName>
    <definedName name="_xlnm.Print_Area" localSheetId="2">'8 ком. пр.'!$A$1:$BH$50</definedName>
    <definedName name="_xlnm.Print_Area" localSheetId="1">'9 ком. пр.'!$A$1:$BH$50</definedName>
    <definedName name="_xlnm.Print_Area" localSheetId="5">Мясорубки!$A$1:$BI$46</definedName>
  </definedNames>
  <calcPr calcId="152511"/>
</workbook>
</file>

<file path=xl/calcChain.xml><?xml version="1.0" encoding="utf-8"?>
<calcChain xmlns="http://schemas.openxmlformats.org/spreadsheetml/2006/main">
  <c r="AZ8" i="13" l="1"/>
  <c r="AZ9" i="13"/>
  <c r="AZ10" i="13"/>
  <c r="T38" i="13" l="1"/>
  <c r="J34" i="13"/>
  <c r="AZ23" i="13"/>
  <c r="F20" i="13"/>
  <c r="Y40" i="13" l="1"/>
  <c r="AD38" i="13"/>
  <c r="Y38" i="13"/>
  <c r="P38" i="13"/>
  <c r="J38" i="13"/>
  <c r="K26" i="13"/>
  <c r="L30" i="13" s="1"/>
  <c r="E26" i="13"/>
  <c r="AL23" i="13"/>
  <c r="W23" i="13"/>
  <c r="H23" i="13"/>
  <c r="V20" i="13"/>
  <c r="P20" i="13"/>
  <c r="K20" i="13"/>
  <c r="O30" i="13" l="1"/>
  <c r="D34" i="13" s="1"/>
  <c r="M40" i="13"/>
  <c r="M23" i="13"/>
  <c r="AB23" i="13"/>
  <c r="AQ23" i="13"/>
  <c r="J40" i="9"/>
  <c r="AH41" i="9" s="1"/>
  <c r="F43" i="9" s="1"/>
  <c r="E20" i="6"/>
  <c r="AZ24" i="6" s="1"/>
  <c r="AX19" i="7"/>
  <c r="AS19" i="8"/>
  <c r="V24" i="8" s="1"/>
  <c r="AN19" i="9"/>
  <c r="G24" i="9" s="1"/>
  <c r="U45" i="9"/>
  <c r="Y41" i="9"/>
  <c r="AS39" i="9"/>
  <c r="AN39" i="9"/>
  <c r="AI39" i="9"/>
  <c r="AD39" i="9"/>
  <c r="Y39" i="9"/>
  <c r="T39" i="9"/>
  <c r="P39" i="9"/>
  <c r="J39" i="9"/>
  <c r="K27" i="9"/>
  <c r="L31" i="9" s="1"/>
  <c r="E27" i="9"/>
  <c r="AL23" i="9"/>
  <c r="W23" i="9"/>
  <c r="H23" i="9"/>
  <c r="AL22" i="9"/>
  <c r="W22" i="9"/>
  <c r="H22" i="9"/>
  <c r="AK19" i="9"/>
  <c r="AE19" i="9"/>
  <c r="Z19" i="9"/>
  <c r="U19" i="9"/>
  <c r="P19" i="9"/>
  <c r="K19" i="9"/>
  <c r="F19" i="9"/>
  <c r="AZ12" i="9"/>
  <c r="AZ11" i="9"/>
  <c r="AZ10" i="9"/>
  <c r="AZ9" i="9"/>
  <c r="AZ8" i="9"/>
  <c r="AZ7" i="9"/>
  <c r="R40" i="6"/>
  <c r="K40" i="7"/>
  <c r="AH41" i="7" s="1"/>
  <c r="F43" i="7" s="1"/>
  <c r="J40" i="8"/>
  <c r="AH41" i="8" s="1"/>
  <c r="F43" i="8" s="1"/>
  <c r="U45" i="8"/>
  <c r="Y41" i="8"/>
  <c r="AX39" i="8"/>
  <c r="AS39" i="8"/>
  <c r="AN39" i="8"/>
  <c r="AI39" i="8"/>
  <c r="AD39" i="8"/>
  <c r="Y39" i="8"/>
  <c r="T39" i="8"/>
  <c r="P39" i="8"/>
  <c r="J39" i="8"/>
  <c r="K27" i="8"/>
  <c r="L31" i="8" s="1"/>
  <c r="E27" i="8"/>
  <c r="H24" i="8"/>
  <c r="AL23" i="8"/>
  <c r="W23" i="8"/>
  <c r="H23" i="8"/>
  <c r="AL22" i="8"/>
  <c r="W22" i="8"/>
  <c r="H22" i="8"/>
  <c r="AP19" i="8"/>
  <c r="AJ19" i="8"/>
  <c r="AE19" i="8"/>
  <c r="Z19" i="8"/>
  <c r="U19" i="8"/>
  <c r="P19" i="8"/>
  <c r="K19" i="8"/>
  <c r="F19" i="8"/>
  <c r="AZ13" i="8"/>
  <c r="AZ12" i="8"/>
  <c r="AZ11" i="8"/>
  <c r="AZ10" i="8"/>
  <c r="AZ9" i="8"/>
  <c r="AZ8" i="8"/>
  <c r="AZ7" i="8"/>
  <c r="U45" i="7"/>
  <c r="Y41" i="7"/>
  <c r="BC39" i="7"/>
  <c r="AX39" i="7"/>
  <c r="AS39" i="7"/>
  <c r="AN39" i="7"/>
  <c r="AI39" i="7"/>
  <c r="AD39" i="7"/>
  <c r="Y39" i="7"/>
  <c r="T39" i="7"/>
  <c r="P39" i="7"/>
  <c r="J39" i="7"/>
  <c r="K27" i="7"/>
  <c r="L31" i="7" s="1"/>
  <c r="E27" i="7"/>
  <c r="W24" i="7"/>
  <c r="H24" i="7"/>
  <c r="AL23" i="7"/>
  <c r="W23" i="7"/>
  <c r="H23" i="7"/>
  <c r="AL22" i="7"/>
  <c r="W22" i="7"/>
  <c r="H22" i="7"/>
  <c r="J35" i="7"/>
  <c r="AU19" i="7"/>
  <c r="AO19" i="7"/>
  <c r="AJ19" i="7"/>
  <c r="AE19" i="7"/>
  <c r="Z19" i="7"/>
  <c r="U19" i="7"/>
  <c r="P19" i="7"/>
  <c r="K19" i="7"/>
  <c r="F19" i="7"/>
  <c r="AZ14" i="7"/>
  <c r="AZ13" i="7"/>
  <c r="AZ12" i="7"/>
  <c r="AZ11" i="7"/>
  <c r="AZ10" i="7"/>
  <c r="AZ9" i="7"/>
  <c r="AZ8" i="7"/>
  <c r="AZ7" i="7"/>
  <c r="U45" i="6"/>
  <c r="U45" i="5"/>
  <c r="J35" i="6"/>
  <c r="AZ14" i="6"/>
  <c r="Y41" i="6"/>
  <c r="AH41" i="6"/>
  <c r="F43" i="6" s="1"/>
  <c r="K40" i="6"/>
  <c r="BC39" i="6"/>
  <c r="AX39" i="6"/>
  <c r="AS39" i="6"/>
  <c r="AN39" i="6"/>
  <c r="AI39" i="6"/>
  <c r="AD39" i="6"/>
  <c r="Y39" i="6"/>
  <c r="T39" i="6"/>
  <c r="P39" i="6"/>
  <c r="J39" i="6"/>
  <c r="K27" i="6"/>
  <c r="L31" i="6" s="1"/>
  <c r="E27" i="6"/>
  <c r="AL24" i="6"/>
  <c r="W24" i="6"/>
  <c r="H24" i="6"/>
  <c r="AL23" i="6"/>
  <c r="W23" i="6"/>
  <c r="H23" i="6"/>
  <c r="AL22" i="6"/>
  <c r="W22" i="6"/>
  <c r="H22" i="6"/>
  <c r="BA19" i="6"/>
  <c r="AT19" i="6"/>
  <c r="AO19" i="6"/>
  <c r="AJ19" i="6"/>
  <c r="AE19" i="6"/>
  <c r="Z19" i="6"/>
  <c r="U19" i="6"/>
  <c r="P19" i="6"/>
  <c r="K19" i="6"/>
  <c r="F19" i="6"/>
  <c r="AZ15" i="6"/>
  <c r="AZ13" i="6"/>
  <c r="AZ12" i="6"/>
  <c r="AZ11" i="6"/>
  <c r="AZ10" i="6"/>
  <c r="AZ9" i="6"/>
  <c r="AZ8" i="6"/>
  <c r="AZ7" i="6"/>
  <c r="Y41" i="5"/>
  <c r="V40" i="5"/>
  <c r="AH41" i="5" s="1"/>
  <c r="F43" i="5" s="1"/>
  <c r="J39" i="5"/>
  <c r="K27" i="5"/>
  <c r="L31" i="5" s="1"/>
  <c r="E20" i="5"/>
  <c r="M22" i="5" s="1"/>
  <c r="P40" i="5"/>
  <c r="K40" i="5"/>
  <c r="BC39" i="5"/>
  <c r="AX39" i="5"/>
  <c r="AS39" i="5"/>
  <c r="AN39" i="5"/>
  <c r="AI39" i="5"/>
  <c r="AD39" i="5"/>
  <c r="Y39" i="5"/>
  <c r="T39" i="5"/>
  <c r="P39" i="5"/>
  <c r="E27" i="5"/>
  <c r="W23" i="5"/>
  <c r="W24" i="5"/>
  <c r="H25" i="5"/>
  <c r="H24" i="5"/>
  <c r="AL24" i="5"/>
  <c r="AL23" i="5"/>
  <c r="H23" i="5"/>
  <c r="AL22" i="5"/>
  <c r="W22" i="5"/>
  <c r="H22" i="5"/>
  <c r="BE19" i="5"/>
  <c r="AY19" i="5"/>
  <c r="AT19" i="5"/>
  <c r="AO19" i="5"/>
  <c r="AJ19" i="5"/>
  <c r="AE19" i="5"/>
  <c r="Z19" i="5"/>
  <c r="U19" i="5"/>
  <c r="P19" i="5"/>
  <c r="K19" i="5"/>
  <c r="F19" i="5"/>
  <c r="AZ16" i="5"/>
  <c r="AZ15" i="5"/>
  <c r="AZ14" i="5"/>
  <c r="AZ13" i="5"/>
  <c r="AZ12" i="5"/>
  <c r="AZ11" i="5"/>
  <c r="AZ10" i="5"/>
  <c r="AZ9" i="5"/>
  <c r="AZ8" i="5"/>
  <c r="AZ7" i="5"/>
  <c r="E30" i="13" l="1"/>
  <c r="O31" i="9"/>
  <c r="E31" i="9"/>
  <c r="M22" i="9"/>
  <c r="AQ22" i="9"/>
  <c r="AQ23" i="9"/>
  <c r="J35" i="9"/>
  <c r="AB22" i="9"/>
  <c r="M23" i="9"/>
  <c r="AB23" i="9"/>
  <c r="M41" i="9"/>
  <c r="O31" i="8"/>
  <c r="E31" i="8"/>
  <c r="M22" i="8"/>
  <c r="AB22" i="8"/>
  <c r="AQ22" i="8"/>
  <c r="M23" i="8"/>
  <c r="AB23" i="8"/>
  <c r="AQ23" i="8"/>
  <c r="M24" i="8"/>
  <c r="J35" i="8"/>
  <c r="M41" i="8"/>
  <c r="AK24" i="7"/>
  <c r="E31" i="7" s="1"/>
  <c r="M41" i="7"/>
  <c r="M22" i="7"/>
  <c r="AB22" i="7"/>
  <c r="AQ22" i="7"/>
  <c r="M23" i="7"/>
  <c r="AB23" i="7"/>
  <c r="AQ23" i="7"/>
  <c r="M24" i="7"/>
  <c r="AB24" i="7"/>
  <c r="O31" i="6"/>
  <c r="D35" i="6" s="1"/>
  <c r="M41" i="6"/>
  <c r="M22" i="6"/>
  <c r="AB22" i="6"/>
  <c r="AQ22" i="6"/>
  <c r="M23" i="6"/>
  <c r="AB23" i="6"/>
  <c r="AQ23" i="6"/>
  <c r="M24" i="6"/>
  <c r="AB24" i="6"/>
  <c r="AQ24" i="6"/>
  <c r="M41" i="5"/>
  <c r="V25" i="5"/>
  <c r="O31" i="5" s="1"/>
  <c r="T35" i="5" s="1"/>
  <c r="J35" i="5"/>
  <c r="AB23" i="5"/>
  <c r="AQ23" i="5"/>
  <c r="M24" i="5"/>
  <c r="AB22" i="5"/>
  <c r="AQ22" i="5"/>
  <c r="M23" i="5"/>
  <c r="AB24" i="5"/>
  <c r="AQ24" i="5"/>
  <c r="M25" i="5"/>
  <c r="T35" i="9" l="1"/>
  <c r="D35" i="9"/>
  <c r="T35" i="8"/>
  <c r="D35" i="8"/>
  <c r="O31" i="7"/>
  <c r="D35" i="7" s="1"/>
  <c r="T35" i="6"/>
  <c r="E31" i="6"/>
  <c r="E31" i="5"/>
  <c r="T35" i="7" l="1"/>
  <c r="D35" i="5"/>
</calcChain>
</file>

<file path=xl/sharedStrings.xml><?xml version="1.0" encoding="utf-8"?>
<sst xmlns="http://schemas.openxmlformats.org/spreadsheetml/2006/main" count="663" uniqueCount="61">
  <si>
    <t>(</t>
  </si>
  <si>
    <t>+</t>
  </si>
  <si>
    <t>)</t>
  </si>
  <si>
    <t>/</t>
  </si>
  <si>
    <t>=</t>
  </si>
  <si>
    <t>-</t>
  </si>
  <si>
    <t>√</t>
  </si>
  <si>
    <t>&lt;n&gt; =</t>
  </si>
  <si>
    <t>σ =</t>
  </si>
  <si>
    <t>*</t>
  </si>
  <si>
    <t>руб.</t>
  </si>
  <si>
    <t xml:space="preserve">Коэффициент вариации цены менее 33% совокупности значений - Н(М)ЦК считается однородной. </t>
  </si>
  <si>
    <t>%</t>
  </si>
  <si>
    <t>— расчет средней арифметической величины цены единицы товара:</t>
  </si>
  <si>
    <t>— расчет среднего квадратичного отклонения:</t>
  </si>
  <si>
    <t>— расчет коэффициента вариации:</t>
  </si>
  <si>
    <t>Расчет</t>
  </si>
  <si>
    <t>начальной (максимальной) цены</t>
  </si>
  <si>
    <t>Поставщик (№)</t>
  </si>
  <si>
    <t xml:space="preserve">Начальник ОТО </t>
  </si>
  <si>
    <t>подполковник внутренней службы</t>
  </si>
  <si>
    <t>А.Г. Минеев</t>
  </si>
  <si>
    <t>№
п/п</t>
  </si>
  <si>
    <t xml:space="preserve">Крупа </t>
  </si>
  <si>
    <t>перловая</t>
  </si>
  <si>
    <t>№1</t>
  </si>
  <si>
    <t>Исх./вх. номер документа 
(реестровая запись, 
адрес сайта и тд.)</t>
  </si>
  <si>
    <t>Предложенная 
цена предмета 
закупки за ед.</t>
  </si>
  <si>
    <t>Цена гос. 
контракта руб.</t>
  </si>
  <si>
    <t>Предмет 
закупки,
количество</t>
  </si>
  <si>
    <t>Поставщик №</t>
  </si>
  <si>
    <t>кг</t>
  </si>
  <si>
    <t xml:space="preserve">&lt;Ц&gt; </t>
  </si>
  <si>
    <t>&lt;∑i=1&gt;</t>
  </si>
  <si>
    <t xml:space="preserve">V </t>
  </si>
  <si>
    <t xml:space="preserve">НМЦК рын = </t>
  </si>
  <si>
    <t xml:space="preserve">Полученная цена за единицу товара не является целым числом с точностью до копеек и равна
В связи с изложенным Государственный заказчик принял решение установить начальную максимальную цену 
за единицу товара
руб., начальную (максимальную) цену контракта </t>
  </si>
  <si>
    <t>В целях развития производственной сферы УИС, заказчик принял решение осуществить 
закупку у единственного поставщика – Поставщика №2, в рамках требований п.11 ч.1 ст.93 
ФЗ №44-ФЗ от 05.04.2014, по цене контракта 727 700,00 рублей, не превышающей среднюю 
цену товара, определенную в результате мониторинга цен методом сопоставимых рыночных 
цен (анализа рынка).</t>
  </si>
  <si>
    <t>Цена за единицу</t>
  </si>
  <si>
    <t>Полученная цена за единицу товара не является целым числом с точностью до копеек</t>
  </si>
  <si>
    <t>и равна</t>
  </si>
  <si>
    <t>.</t>
  </si>
  <si>
    <t xml:space="preserve">В связи с изложенным Государственный заказчик принял решение </t>
  </si>
  <si>
    <t>руб.,</t>
  </si>
  <si>
    <t>ячневая</t>
  </si>
  <si>
    <t>установить начальную максимальную цену за единицу товара</t>
  </si>
  <si>
    <t>начальную</t>
  </si>
  <si>
    <t>максимальную цену контракта</t>
  </si>
  <si>
    <t>Горох</t>
  </si>
  <si>
    <t>колотый</t>
  </si>
  <si>
    <t>шлифованный</t>
  </si>
  <si>
    <t>1 сорт</t>
  </si>
  <si>
    <t>шт</t>
  </si>
  <si>
    <t>лейтенант внутренней службы</t>
  </si>
  <si>
    <t>А.А. Пахомова</t>
  </si>
  <si>
    <t>Стиральная машина бытовая</t>
  </si>
  <si>
    <t>Старший инженер ГКБО ОТО</t>
  </si>
  <si>
    <t xml:space="preserve">Заказчик принял решение установить цену за единицу 19 780,00 руб., предложенную поставщиком № 3, как минимальную предложенную цену в результате, проведенного мониторинга (анализа рынка). </t>
  </si>
  <si>
    <t>вх. 287 от 23.09.2026</t>
  </si>
  <si>
    <t>вх. 288 от 24.09.2026</t>
  </si>
  <si>
    <t>вх. 286 от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</si>
</sst>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00"/>
    <numFmt numFmtId="166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/>
    <xf numFmtId="0" fontId="2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>
      <alignment horizontal="center"/>
    </xf>
    <xf numFmtId="0" fontId="4" fillId="0" borderId="0" xfId="0" applyFont="1"/>
    <xf numFmtId="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1" xfId="0" applyNumberFormat="1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165" fontId="1" fillId="0" borderId="0" xfId="0" applyNumberFormat="1" applyFont="1" applyAlignment="1">
      <alignment horizontal="center"/>
    </xf>
    <xf numFmtId="4" fontId="1" fillId="0" borderId="2" xfId="0" applyNumberFormat="1" applyFont="1" applyBorder="1" applyAlignment="1"/>
    <xf numFmtId="4" fontId="1" fillId="0" borderId="3" xfId="0" applyNumberFormat="1" applyFont="1" applyBorder="1" applyAlignment="1"/>
    <xf numFmtId="4" fontId="1" fillId="0" borderId="4" xfId="0" applyNumberFormat="1" applyFont="1" applyBorder="1" applyAlignment="1"/>
    <xf numFmtId="165" fontId="1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27</xdr:row>
      <xdr:rowOff>0</xdr:rowOff>
    </xdr:from>
    <xdr:to>
      <xdr:col>39</xdr:col>
      <xdr:colOff>1</xdr:colOff>
      <xdr:row>30</xdr:row>
      <xdr:rowOff>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295900"/>
          <a:ext cx="40767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</xdr:row>
      <xdr:rowOff>152400</xdr:rowOff>
    </xdr:from>
    <xdr:to>
      <xdr:col>29</xdr:col>
      <xdr:colOff>28575</xdr:colOff>
      <xdr:row>34</xdr:row>
      <xdr:rowOff>0</xdr:rowOff>
    </xdr:to>
    <xdr:pic>
      <xdr:nvPicPr>
        <xdr:cNvPr id="1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2"/>
        <a:stretch>
          <a:fillRect/>
        </a:stretch>
      </xdr:blipFill>
      <xdr:spPr bwMode="auto">
        <a:xfrm>
          <a:off x="47625" y="6143625"/>
          <a:ext cx="27432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35</xdr:row>
      <xdr:rowOff>47625</xdr:rowOff>
    </xdr:from>
    <xdr:to>
      <xdr:col>31</xdr:col>
      <xdr:colOff>0</xdr:colOff>
      <xdr:row>37</xdr:row>
      <xdr:rowOff>152400</xdr:rowOff>
    </xdr:to>
    <xdr:pic>
      <xdr:nvPicPr>
        <xdr:cNvPr id="16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>
          <a:fillRect/>
        </a:stretch>
      </xdr:blipFill>
      <xdr:spPr bwMode="auto">
        <a:xfrm>
          <a:off x="57150" y="6991350"/>
          <a:ext cx="2895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27</xdr:row>
      <xdr:rowOff>22412</xdr:rowOff>
    </xdr:from>
    <xdr:to>
      <xdr:col>34</xdr:col>
      <xdr:colOff>44825</xdr:colOff>
      <xdr:row>30</xdr:row>
      <xdr:rowOff>22412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233147"/>
          <a:ext cx="347382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</xdr:row>
      <xdr:rowOff>152400</xdr:rowOff>
    </xdr:from>
    <xdr:to>
      <xdr:col>29</xdr:col>
      <xdr:colOff>28575</xdr:colOff>
      <xdr:row>34</xdr:row>
      <xdr:rowOff>0</xdr:rowOff>
    </xdr:to>
    <xdr:pic>
      <xdr:nvPicPr>
        <xdr:cNvPr id="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2"/>
        <a:stretch>
          <a:fillRect/>
        </a:stretch>
      </xdr:blipFill>
      <xdr:spPr bwMode="auto">
        <a:xfrm>
          <a:off x="47625" y="6143625"/>
          <a:ext cx="27432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35</xdr:row>
      <xdr:rowOff>47625</xdr:rowOff>
    </xdr:from>
    <xdr:to>
      <xdr:col>31</xdr:col>
      <xdr:colOff>0</xdr:colOff>
      <xdr:row>37</xdr:row>
      <xdr:rowOff>152400</xdr:rowOff>
    </xdr:to>
    <xdr:pic>
      <xdr:nvPicPr>
        <xdr:cNvPr id="10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>
          <a:fillRect/>
        </a:stretch>
      </xdr:blipFill>
      <xdr:spPr bwMode="auto">
        <a:xfrm>
          <a:off x="57150" y="6800850"/>
          <a:ext cx="2895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171450</xdr:rowOff>
    </xdr:from>
    <xdr:to>
      <xdr:col>35</xdr:col>
      <xdr:colOff>19050</xdr:colOff>
      <xdr:row>29</xdr:row>
      <xdr:rowOff>171450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0175"/>
          <a:ext cx="33528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</xdr:row>
      <xdr:rowOff>152400</xdr:rowOff>
    </xdr:from>
    <xdr:to>
      <xdr:col>29</xdr:col>
      <xdr:colOff>28575</xdr:colOff>
      <xdr:row>34</xdr:row>
      <xdr:rowOff>0</xdr:rowOff>
    </xdr:to>
    <xdr:pic>
      <xdr:nvPicPr>
        <xdr:cNvPr id="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2"/>
        <a:stretch>
          <a:fillRect/>
        </a:stretch>
      </xdr:blipFill>
      <xdr:spPr bwMode="auto">
        <a:xfrm>
          <a:off x="47625" y="6143625"/>
          <a:ext cx="27432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35</xdr:row>
      <xdr:rowOff>47625</xdr:rowOff>
    </xdr:from>
    <xdr:to>
      <xdr:col>31</xdr:col>
      <xdr:colOff>0</xdr:colOff>
      <xdr:row>37</xdr:row>
      <xdr:rowOff>152400</xdr:rowOff>
    </xdr:to>
    <xdr:pic>
      <xdr:nvPicPr>
        <xdr:cNvPr id="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>
          <a:fillRect/>
        </a:stretch>
      </xdr:blipFill>
      <xdr:spPr bwMode="auto">
        <a:xfrm>
          <a:off x="57150" y="6800850"/>
          <a:ext cx="2895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26</xdr:row>
      <xdr:rowOff>171450</xdr:rowOff>
    </xdr:from>
    <xdr:to>
      <xdr:col>36</xdr:col>
      <xdr:colOff>19050</xdr:colOff>
      <xdr:row>29</xdr:row>
      <xdr:rowOff>171450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5210175"/>
          <a:ext cx="3429001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</xdr:row>
      <xdr:rowOff>152400</xdr:rowOff>
    </xdr:from>
    <xdr:to>
      <xdr:col>29</xdr:col>
      <xdr:colOff>28575</xdr:colOff>
      <xdr:row>34</xdr:row>
      <xdr:rowOff>0</xdr:rowOff>
    </xdr:to>
    <xdr:pic>
      <xdr:nvPicPr>
        <xdr:cNvPr id="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2"/>
        <a:stretch>
          <a:fillRect/>
        </a:stretch>
      </xdr:blipFill>
      <xdr:spPr bwMode="auto">
        <a:xfrm>
          <a:off x="47625" y="6143625"/>
          <a:ext cx="27432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35</xdr:row>
      <xdr:rowOff>47625</xdr:rowOff>
    </xdr:from>
    <xdr:to>
      <xdr:col>31</xdr:col>
      <xdr:colOff>0</xdr:colOff>
      <xdr:row>37</xdr:row>
      <xdr:rowOff>152400</xdr:rowOff>
    </xdr:to>
    <xdr:pic>
      <xdr:nvPicPr>
        <xdr:cNvPr id="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>
          <a:fillRect/>
        </a:stretch>
      </xdr:blipFill>
      <xdr:spPr bwMode="auto">
        <a:xfrm>
          <a:off x="57150" y="6800850"/>
          <a:ext cx="2895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171450</xdr:rowOff>
    </xdr:from>
    <xdr:to>
      <xdr:col>33</xdr:col>
      <xdr:colOff>85725</xdr:colOff>
      <xdr:row>29</xdr:row>
      <xdr:rowOff>171450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0175"/>
          <a:ext cx="32289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31</xdr:row>
      <xdr:rowOff>152400</xdr:rowOff>
    </xdr:from>
    <xdr:to>
      <xdr:col>29</xdr:col>
      <xdr:colOff>28575</xdr:colOff>
      <xdr:row>34</xdr:row>
      <xdr:rowOff>0</xdr:rowOff>
    </xdr:to>
    <xdr:pic>
      <xdr:nvPicPr>
        <xdr:cNvPr id="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2"/>
        <a:stretch>
          <a:fillRect/>
        </a:stretch>
      </xdr:blipFill>
      <xdr:spPr bwMode="auto">
        <a:xfrm>
          <a:off x="47625" y="6143625"/>
          <a:ext cx="27432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35</xdr:row>
      <xdr:rowOff>47625</xdr:rowOff>
    </xdr:from>
    <xdr:to>
      <xdr:col>31</xdr:col>
      <xdr:colOff>0</xdr:colOff>
      <xdr:row>37</xdr:row>
      <xdr:rowOff>152400</xdr:rowOff>
    </xdr:to>
    <xdr:pic>
      <xdr:nvPicPr>
        <xdr:cNvPr id="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>
          <a:fillRect/>
        </a:stretch>
      </xdr:blipFill>
      <xdr:spPr bwMode="auto">
        <a:xfrm>
          <a:off x="57150" y="6800850"/>
          <a:ext cx="2895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26</xdr:row>
      <xdr:rowOff>0</xdr:rowOff>
    </xdr:from>
    <xdr:to>
      <xdr:col>20</xdr:col>
      <xdr:colOff>243841</xdr:colOff>
      <xdr:row>29</xdr:row>
      <xdr:rowOff>1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010025"/>
          <a:ext cx="37147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30</xdr:row>
      <xdr:rowOff>152400</xdr:rowOff>
    </xdr:from>
    <xdr:to>
      <xdr:col>29</xdr:col>
      <xdr:colOff>28575</xdr:colOff>
      <xdr:row>33</xdr:row>
      <xdr:rowOff>0</xdr:rowOff>
    </xdr:to>
    <xdr:pic>
      <xdr:nvPicPr>
        <xdr:cNvPr id="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2"/>
        <a:stretch>
          <a:fillRect/>
        </a:stretch>
      </xdr:blipFill>
      <xdr:spPr bwMode="auto">
        <a:xfrm>
          <a:off x="47625" y="4924425"/>
          <a:ext cx="27432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34</xdr:row>
      <xdr:rowOff>47625</xdr:rowOff>
    </xdr:from>
    <xdr:to>
      <xdr:col>31</xdr:col>
      <xdr:colOff>0</xdr:colOff>
      <xdr:row>36</xdr:row>
      <xdr:rowOff>152400</xdr:rowOff>
    </xdr:to>
    <xdr:pic>
      <xdr:nvPicPr>
        <xdr:cNvPr id="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2"/>
        <a:stretch>
          <a:fillRect/>
        </a:stretch>
      </xdr:blipFill>
      <xdr:spPr bwMode="auto">
        <a:xfrm>
          <a:off x="57150" y="5581650"/>
          <a:ext cx="2895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6"/>
  <sheetViews>
    <sheetView view="pageBreakPreview" zoomScaleNormal="100" zoomScaleSheetLayoutView="100" workbookViewId="0">
      <selection activeCell="BL29" sqref="BL29"/>
    </sheetView>
  </sheetViews>
  <sheetFormatPr defaultColWidth="9.140625" defaultRowHeight="15" x14ac:dyDescent="0.25"/>
  <cols>
    <col min="1" max="60" width="1.42578125" style="1" customWidth="1"/>
    <col min="61" max="16384" width="9.140625" style="1"/>
  </cols>
  <sheetData>
    <row r="1" spans="1:60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</row>
    <row r="2" spans="1:60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9.75" customHeight="1" x14ac:dyDescent="0.25"/>
    <row r="4" spans="1:60" ht="15" customHeight="1" x14ac:dyDescent="0.25">
      <c r="A4" s="34" t="s">
        <v>22</v>
      </c>
      <c r="B4" s="34"/>
      <c r="C4" s="34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26" t="s">
        <v>18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42" t="s">
        <v>26</v>
      </c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42" t="s">
        <v>27</v>
      </c>
      <c r="AQ4" s="43"/>
      <c r="AR4" s="43"/>
      <c r="AS4" s="43"/>
      <c r="AT4" s="43"/>
      <c r="AU4" s="43"/>
      <c r="AV4" s="43"/>
      <c r="AW4" s="43"/>
      <c r="AX4" s="43"/>
      <c r="AY4" s="44"/>
      <c r="AZ4" s="34" t="s">
        <v>28</v>
      </c>
      <c r="BA4" s="34"/>
      <c r="BB4" s="34"/>
      <c r="BC4" s="34"/>
      <c r="BD4" s="34"/>
      <c r="BE4" s="34"/>
      <c r="BF4" s="34"/>
      <c r="BG4" s="34"/>
      <c r="BH4" s="34"/>
    </row>
    <row r="5" spans="1:60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5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7"/>
      <c r="AP5" s="45"/>
      <c r="AQ5" s="46"/>
      <c r="AR5" s="46"/>
      <c r="AS5" s="46"/>
      <c r="AT5" s="46"/>
      <c r="AU5" s="46"/>
      <c r="AV5" s="46"/>
      <c r="AW5" s="46"/>
      <c r="AX5" s="46"/>
      <c r="AY5" s="47"/>
      <c r="AZ5" s="34"/>
      <c r="BA5" s="34"/>
      <c r="BB5" s="34"/>
      <c r="BC5" s="34"/>
      <c r="BD5" s="34"/>
      <c r="BE5" s="34"/>
      <c r="BF5" s="34"/>
      <c r="BG5" s="34"/>
      <c r="BH5" s="34"/>
    </row>
    <row r="6" spans="1:60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48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50"/>
      <c r="AP6" s="48"/>
      <c r="AQ6" s="49"/>
      <c r="AR6" s="49"/>
      <c r="AS6" s="49"/>
      <c r="AT6" s="49"/>
      <c r="AU6" s="49"/>
      <c r="AV6" s="49"/>
      <c r="AW6" s="49"/>
      <c r="AX6" s="49"/>
      <c r="AY6" s="50"/>
      <c r="AZ6" s="34"/>
      <c r="BA6" s="34"/>
      <c r="BB6" s="34"/>
      <c r="BC6" s="34"/>
      <c r="BD6" s="34"/>
      <c r="BE6" s="34"/>
      <c r="BF6" s="34"/>
      <c r="BG6" s="34"/>
      <c r="BH6" s="34"/>
    </row>
    <row r="7" spans="1:60" x14ac:dyDescent="0.25">
      <c r="A7" s="27">
        <v>1</v>
      </c>
      <c r="B7" s="27"/>
      <c r="C7" s="31" t="s">
        <v>23</v>
      </c>
      <c r="D7" s="32"/>
      <c r="E7" s="32"/>
      <c r="F7" s="32"/>
      <c r="G7" s="32"/>
      <c r="H7" s="32"/>
      <c r="I7" s="32"/>
      <c r="J7" s="32"/>
      <c r="K7" s="32"/>
      <c r="L7" s="32"/>
      <c r="M7" s="33"/>
      <c r="N7" s="35" t="s">
        <v>30</v>
      </c>
      <c r="O7" s="36"/>
      <c r="P7" s="36"/>
      <c r="Q7" s="36"/>
      <c r="R7" s="36"/>
      <c r="S7" s="36"/>
      <c r="T7" s="36"/>
      <c r="U7" s="36"/>
      <c r="V7" s="36"/>
      <c r="W7" s="36">
        <v>1</v>
      </c>
      <c r="X7" s="40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40"/>
      <c r="AP7" s="51">
        <v>30.38</v>
      </c>
      <c r="AQ7" s="52"/>
      <c r="AR7" s="52"/>
      <c r="AS7" s="52"/>
      <c r="AT7" s="52"/>
      <c r="AU7" s="52"/>
      <c r="AV7" s="52"/>
      <c r="AW7" s="52"/>
      <c r="AX7" s="52"/>
      <c r="AY7" s="53"/>
      <c r="AZ7" s="41">
        <f>AP7*C15</f>
        <v>1974700</v>
      </c>
      <c r="BA7" s="41"/>
      <c r="BB7" s="41"/>
      <c r="BC7" s="41"/>
      <c r="BD7" s="41"/>
      <c r="BE7" s="41"/>
      <c r="BF7" s="41"/>
      <c r="BG7" s="41"/>
      <c r="BH7" s="41"/>
    </row>
    <row r="8" spans="1:60" x14ac:dyDescent="0.25">
      <c r="A8" s="27">
        <v>2</v>
      </c>
      <c r="B8" s="27"/>
      <c r="C8" s="28" t="s">
        <v>24</v>
      </c>
      <c r="D8" s="29"/>
      <c r="E8" s="29"/>
      <c r="F8" s="29"/>
      <c r="G8" s="29"/>
      <c r="H8" s="29"/>
      <c r="I8" s="29"/>
      <c r="J8" s="29"/>
      <c r="K8" s="29"/>
      <c r="L8" s="29"/>
      <c r="M8" s="30"/>
      <c r="N8" s="35" t="s">
        <v>30</v>
      </c>
      <c r="O8" s="36"/>
      <c r="P8" s="36"/>
      <c r="Q8" s="36"/>
      <c r="R8" s="36"/>
      <c r="S8" s="36"/>
      <c r="T8" s="36"/>
      <c r="U8" s="36"/>
      <c r="V8" s="36"/>
      <c r="W8" s="36">
        <v>2</v>
      </c>
      <c r="X8" s="40"/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40"/>
      <c r="AP8" s="54">
        <v>25.55</v>
      </c>
      <c r="AQ8" s="54"/>
      <c r="AR8" s="54"/>
      <c r="AS8" s="54"/>
      <c r="AT8" s="54"/>
      <c r="AU8" s="54"/>
      <c r="AV8" s="54"/>
      <c r="AW8" s="54"/>
      <c r="AX8" s="54"/>
      <c r="AY8" s="54"/>
      <c r="AZ8" s="41">
        <f>AP8*C15</f>
        <v>1660750</v>
      </c>
      <c r="BA8" s="41"/>
      <c r="BB8" s="41"/>
      <c r="BC8" s="41"/>
      <c r="BD8" s="41"/>
      <c r="BE8" s="41"/>
      <c r="BF8" s="41"/>
      <c r="BG8" s="41"/>
      <c r="BH8" s="41"/>
    </row>
    <row r="9" spans="1:60" x14ac:dyDescent="0.25">
      <c r="A9" s="27">
        <v>3</v>
      </c>
      <c r="B9" s="27"/>
      <c r="C9" s="28" t="s">
        <v>25</v>
      </c>
      <c r="D9" s="29"/>
      <c r="E9" s="29"/>
      <c r="F9" s="29"/>
      <c r="G9" s="29"/>
      <c r="H9" s="29"/>
      <c r="I9" s="29"/>
      <c r="J9" s="29"/>
      <c r="K9" s="29"/>
      <c r="L9" s="29"/>
      <c r="M9" s="30"/>
      <c r="N9" s="35" t="s">
        <v>30</v>
      </c>
      <c r="O9" s="36"/>
      <c r="P9" s="36"/>
      <c r="Q9" s="36"/>
      <c r="R9" s="36"/>
      <c r="S9" s="36"/>
      <c r="T9" s="36"/>
      <c r="U9" s="36"/>
      <c r="V9" s="36"/>
      <c r="W9" s="36">
        <v>3</v>
      </c>
      <c r="X9" s="40"/>
      <c r="Y9" s="35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40"/>
      <c r="AP9" s="54">
        <v>19.899999999999999</v>
      </c>
      <c r="AQ9" s="54"/>
      <c r="AR9" s="54"/>
      <c r="AS9" s="54"/>
      <c r="AT9" s="54"/>
      <c r="AU9" s="54"/>
      <c r="AV9" s="54"/>
      <c r="AW9" s="54"/>
      <c r="AX9" s="54"/>
      <c r="AY9" s="54"/>
      <c r="AZ9" s="41">
        <f>AP9*C15</f>
        <v>1293500</v>
      </c>
      <c r="BA9" s="41"/>
      <c r="BB9" s="41"/>
      <c r="BC9" s="41"/>
      <c r="BD9" s="41"/>
      <c r="BE9" s="41"/>
      <c r="BF9" s="41"/>
      <c r="BG9" s="41"/>
      <c r="BH9" s="41"/>
    </row>
    <row r="10" spans="1:60" x14ac:dyDescent="0.25">
      <c r="A10" s="27">
        <v>4</v>
      </c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5" t="s">
        <v>30</v>
      </c>
      <c r="O10" s="36"/>
      <c r="P10" s="36"/>
      <c r="Q10" s="36"/>
      <c r="R10" s="36"/>
      <c r="S10" s="36"/>
      <c r="T10" s="36"/>
      <c r="U10" s="36"/>
      <c r="V10" s="36"/>
      <c r="W10" s="36">
        <v>4</v>
      </c>
      <c r="X10" s="40"/>
      <c r="Y10" s="35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40"/>
      <c r="AP10" s="54">
        <v>28</v>
      </c>
      <c r="AQ10" s="54"/>
      <c r="AR10" s="54"/>
      <c r="AS10" s="54"/>
      <c r="AT10" s="54"/>
      <c r="AU10" s="54"/>
      <c r="AV10" s="54"/>
      <c r="AW10" s="54"/>
      <c r="AX10" s="54"/>
      <c r="AY10" s="54"/>
      <c r="AZ10" s="41">
        <f>AP10*C15</f>
        <v>1820000</v>
      </c>
      <c r="BA10" s="41"/>
      <c r="BB10" s="41"/>
      <c r="BC10" s="41"/>
      <c r="BD10" s="41"/>
      <c r="BE10" s="41"/>
      <c r="BF10" s="41"/>
      <c r="BG10" s="41"/>
      <c r="BH10" s="41"/>
    </row>
    <row r="11" spans="1:60" x14ac:dyDescent="0.25">
      <c r="A11" s="27">
        <v>5</v>
      </c>
      <c r="B11" s="27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5" t="s">
        <v>30</v>
      </c>
      <c r="O11" s="36"/>
      <c r="P11" s="36"/>
      <c r="Q11" s="36"/>
      <c r="R11" s="36"/>
      <c r="S11" s="36"/>
      <c r="T11" s="36"/>
      <c r="U11" s="36"/>
      <c r="V11" s="36"/>
      <c r="W11" s="36">
        <v>5</v>
      </c>
      <c r="X11" s="40"/>
      <c r="Y11" s="35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40"/>
      <c r="AP11" s="54">
        <v>30</v>
      </c>
      <c r="AQ11" s="54"/>
      <c r="AR11" s="54"/>
      <c r="AS11" s="54"/>
      <c r="AT11" s="54"/>
      <c r="AU11" s="54"/>
      <c r="AV11" s="54"/>
      <c r="AW11" s="54"/>
      <c r="AX11" s="54"/>
      <c r="AY11" s="54"/>
      <c r="AZ11" s="41">
        <f>AP11*C15</f>
        <v>1950000</v>
      </c>
      <c r="BA11" s="41"/>
      <c r="BB11" s="41"/>
      <c r="BC11" s="41"/>
      <c r="BD11" s="41"/>
      <c r="BE11" s="41"/>
      <c r="BF11" s="41"/>
      <c r="BG11" s="41"/>
      <c r="BH11" s="41"/>
    </row>
    <row r="12" spans="1:60" x14ac:dyDescent="0.25">
      <c r="A12" s="27">
        <v>6</v>
      </c>
      <c r="B12" s="27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30"/>
      <c r="N12" s="35" t="s">
        <v>30</v>
      </c>
      <c r="O12" s="36"/>
      <c r="P12" s="36"/>
      <c r="Q12" s="36"/>
      <c r="R12" s="36"/>
      <c r="S12" s="36"/>
      <c r="T12" s="36"/>
      <c r="U12" s="36"/>
      <c r="V12" s="36"/>
      <c r="W12" s="36">
        <v>6</v>
      </c>
      <c r="X12" s="40"/>
      <c r="Y12" s="35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40"/>
      <c r="AP12" s="54">
        <v>23.5</v>
      </c>
      <c r="AQ12" s="54"/>
      <c r="AR12" s="54"/>
      <c r="AS12" s="54"/>
      <c r="AT12" s="54"/>
      <c r="AU12" s="54"/>
      <c r="AV12" s="54"/>
      <c r="AW12" s="54"/>
      <c r="AX12" s="54"/>
      <c r="AY12" s="54"/>
      <c r="AZ12" s="41">
        <f>AP12*C15</f>
        <v>1527500</v>
      </c>
      <c r="BA12" s="41"/>
      <c r="BB12" s="41"/>
      <c r="BC12" s="41"/>
      <c r="BD12" s="41"/>
      <c r="BE12" s="41"/>
      <c r="BF12" s="41"/>
      <c r="BG12" s="41"/>
      <c r="BH12" s="41"/>
    </row>
    <row r="13" spans="1:60" x14ac:dyDescent="0.25">
      <c r="A13" s="27">
        <v>7</v>
      </c>
      <c r="B13" s="27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35" t="s">
        <v>30</v>
      </c>
      <c r="O13" s="36"/>
      <c r="P13" s="36"/>
      <c r="Q13" s="36"/>
      <c r="R13" s="36"/>
      <c r="S13" s="36"/>
      <c r="T13" s="36"/>
      <c r="U13" s="36"/>
      <c r="V13" s="36"/>
      <c r="W13" s="36">
        <v>7</v>
      </c>
      <c r="X13" s="40"/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40"/>
      <c r="AP13" s="54">
        <v>24</v>
      </c>
      <c r="AQ13" s="54"/>
      <c r="AR13" s="54"/>
      <c r="AS13" s="54"/>
      <c r="AT13" s="54"/>
      <c r="AU13" s="54"/>
      <c r="AV13" s="54"/>
      <c r="AW13" s="54"/>
      <c r="AX13" s="54"/>
      <c r="AY13" s="54"/>
      <c r="AZ13" s="41">
        <f>AP13*C15</f>
        <v>1560000</v>
      </c>
      <c r="BA13" s="41"/>
      <c r="BB13" s="41"/>
      <c r="BC13" s="41"/>
      <c r="BD13" s="41"/>
      <c r="BE13" s="41"/>
      <c r="BF13" s="41"/>
      <c r="BG13" s="41"/>
      <c r="BH13" s="41"/>
    </row>
    <row r="14" spans="1:60" x14ac:dyDescent="0.25">
      <c r="A14" s="27">
        <v>8</v>
      </c>
      <c r="B14" s="27"/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35" t="s">
        <v>30</v>
      </c>
      <c r="O14" s="36"/>
      <c r="P14" s="36"/>
      <c r="Q14" s="36"/>
      <c r="R14" s="36"/>
      <c r="S14" s="36"/>
      <c r="T14" s="36"/>
      <c r="U14" s="36"/>
      <c r="V14" s="36"/>
      <c r="W14" s="36">
        <v>8</v>
      </c>
      <c r="X14" s="40"/>
      <c r="Y14" s="35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40"/>
      <c r="AP14" s="54">
        <v>25</v>
      </c>
      <c r="AQ14" s="54"/>
      <c r="AR14" s="54"/>
      <c r="AS14" s="54"/>
      <c r="AT14" s="54"/>
      <c r="AU14" s="54"/>
      <c r="AV14" s="54"/>
      <c r="AW14" s="54"/>
      <c r="AX14" s="54"/>
      <c r="AY14" s="54"/>
      <c r="AZ14" s="41">
        <f>AP14*C15</f>
        <v>1625000</v>
      </c>
      <c r="BA14" s="41"/>
      <c r="BB14" s="41"/>
      <c r="BC14" s="41"/>
      <c r="BD14" s="41"/>
      <c r="BE14" s="41"/>
      <c r="BF14" s="41"/>
      <c r="BG14" s="41"/>
      <c r="BH14" s="41"/>
    </row>
    <row r="15" spans="1:60" x14ac:dyDescent="0.25">
      <c r="A15" s="27">
        <v>9</v>
      </c>
      <c r="B15" s="27"/>
      <c r="C15" s="22">
        <v>65000</v>
      </c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35" t="s">
        <v>30</v>
      </c>
      <c r="O15" s="36"/>
      <c r="P15" s="36"/>
      <c r="Q15" s="36"/>
      <c r="R15" s="36"/>
      <c r="S15" s="36"/>
      <c r="T15" s="36"/>
      <c r="U15" s="36"/>
      <c r="V15" s="36"/>
      <c r="W15" s="36">
        <v>9</v>
      </c>
      <c r="X15" s="40"/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40"/>
      <c r="AP15" s="54">
        <v>24.7</v>
      </c>
      <c r="AQ15" s="54"/>
      <c r="AR15" s="54"/>
      <c r="AS15" s="54"/>
      <c r="AT15" s="54"/>
      <c r="AU15" s="54"/>
      <c r="AV15" s="54"/>
      <c r="AW15" s="54"/>
      <c r="AX15" s="54"/>
      <c r="AY15" s="54"/>
      <c r="AZ15" s="41">
        <f>AP15*C15</f>
        <v>1605500</v>
      </c>
      <c r="BA15" s="41"/>
      <c r="BB15" s="41"/>
      <c r="BC15" s="41"/>
      <c r="BD15" s="41"/>
      <c r="BE15" s="41"/>
      <c r="BF15" s="41"/>
      <c r="BG15" s="41"/>
      <c r="BH15" s="41"/>
    </row>
    <row r="16" spans="1:60" x14ac:dyDescent="0.25">
      <c r="A16" s="27">
        <v>10</v>
      </c>
      <c r="B16" s="27"/>
      <c r="C16" s="37" t="s">
        <v>31</v>
      </c>
      <c r="D16" s="38"/>
      <c r="E16" s="38"/>
      <c r="F16" s="38"/>
      <c r="G16" s="38"/>
      <c r="H16" s="38"/>
      <c r="I16" s="38"/>
      <c r="J16" s="38"/>
      <c r="K16" s="38"/>
      <c r="L16" s="38"/>
      <c r="M16" s="39"/>
      <c r="N16" s="35" t="s">
        <v>30</v>
      </c>
      <c r="O16" s="36"/>
      <c r="P16" s="36"/>
      <c r="Q16" s="36"/>
      <c r="R16" s="36"/>
      <c r="S16" s="36"/>
      <c r="T16" s="36"/>
      <c r="U16" s="36"/>
      <c r="V16" s="36"/>
      <c r="W16" s="36">
        <v>10</v>
      </c>
      <c r="X16" s="40"/>
      <c r="Y16" s="35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40"/>
      <c r="AP16" s="54">
        <v>18.850000000000001</v>
      </c>
      <c r="AQ16" s="54"/>
      <c r="AR16" s="54"/>
      <c r="AS16" s="54"/>
      <c r="AT16" s="54"/>
      <c r="AU16" s="54"/>
      <c r="AV16" s="54"/>
      <c r="AW16" s="54"/>
      <c r="AX16" s="54"/>
      <c r="AY16" s="54"/>
      <c r="AZ16" s="41">
        <f>AP16*C15</f>
        <v>1225250</v>
      </c>
      <c r="BA16" s="41"/>
      <c r="BB16" s="41"/>
      <c r="BC16" s="41"/>
      <c r="BD16" s="41"/>
      <c r="BE16" s="41"/>
      <c r="BF16" s="41"/>
      <c r="BG16" s="41"/>
      <c r="BH16" s="41"/>
    </row>
    <row r="18" spans="1:59" x14ac:dyDescent="0.25">
      <c r="A18" s="1" t="s">
        <v>13</v>
      </c>
    </row>
    <row r="19" spans="1:59" x14ac:dyDescent="0.25">
      <c r="A19" s="1" t="s">
        <v>32</v>
      </c>
      <c r="D19" s="1" t="s">
        <v>4</v>
      </c>
      <c r="E19" s="1" t="s">
        <v>0</v>
      </c>
      <c r="F19" s="21">
        <f>AP7</f>
        <v>30.38</v>
      </c>
      <c r="G19" s="21"/>
      <c r="H19" s="21"/>
      <c r="I19" s="21"/>
      <c r="J19" s="6" t="s">
        <v>1</v>
      </c>
      <c r="K19" s="21">
        <f>AP8</f>
        <v>25.55</v>
      </c>
      <c r="L19" s="18"/>
      <c r="M19" s="18"/>
      <c r="N19" s="18"/>
      <c r="O19" s="1" t="s">
        <v>1</v>
      </c>
      <c r="P19" s="21">
        <f>AP9</f>
        <v>19.899999999999999</v>
      </c>
      <c r="Q19" s="18"/>
      <c r="R19" s="18"/>
      <c r="S19" s="18"/>
      <c r="T19" s="1" t="s">
        <v>1</v>
      </c>
      <c r="U19" s="21">
        <f>AP10</f>
        <v>28</v>
      </c>
      <c r="V19" s="18"/>
      <c r="W19" s="18"/>
      <c r="X19" s="18"/>
      <c r="Y19" s="1" t="s">
        <v>1</v>
      </c>
      <c r="Z19" s="21">
        <f>AP11</f>
        <v>30</v>
      </c>
      <c r="AA19" s="18"/>
      <c r="AB19" s="18"/>
      <c r="AC19" s="18"/>
      <c r="AD19" s="1" t="s">
        <v>1</v>
      </c>
      <c r="AE19" s="21">
        <f>AP12</f>
        <v>23.5</v>
      </c>
      <c r="AF19" s="18"/>
      <c r="AG19" s="18"/>
      <c r="AH19" s="18"/>
      <c r="AI19" s="1" t="s">
        <v>1</v>
      </c>
      <c r="AJ19" s="21">
        <f>AP13</f>
        <v>24</v>
      </c>
      <c r="AK19" s="18"/>
      <c r="AL19" s="18"/>
      <c r="AM19" s="18"/>
      <c r="AN19" s="1" t="s">
        <v>1</v>
      </c>
      <c r="AO19" s="21">
        <f>AP14</f>
        <v>25</v>
      </c>
      <c r="AP19" s="18"/>
      <c r="AQ19" s="18"/>
      <c r="AR19" s="18"/>
      <c r="AS19" s="1" t="s">
        <v>1</v>
      </c>
      <c r="AT19" s="21">
        <f>AP15</f>
        <v>24.7</v>
      </c>
      <c r="AU19" s="18"/>
      <c r="AV19" s="18"/>
      <c r="AW19" s="18"/>
      <c r="AX19" s="1" t="s">
        <v>1</v>
      </c>
      <c r="AY19" s="21">
        <f>AP16</f>
        <v>18.850000000000001</v>
      </c>
      <c r="AZ19" s="18"/>
      <c r="BA19" s="18"/>
      <c r="BB19" s="18"/>
      <c r="BC19" s="1" t="s">
        <v>2</v>
      </c>
      <c r="BD19" s="1" t="s">
        <v>3</v>
      </c>
      <c r="BE19" s="18">
        <f>A16</f>
        <v>10</v>
      </c>
      <c r="BF19" s="18"/>
      <c r="BG19" s="1" t="s">
        <v>4</v>
      </c>
    </row>
    <row r="20" spans="1:59" ht="13.9" x14ac:dyDescent="0.25">
      <c r="D20" s="1" t="s">
        <v>4</v>
      </c>
      <c r="E20" s="20">
        <f>(SUM(AP7:AY16))/A16</f>
        <v>24.987999999999996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59" x14ac:dyDescent="0.25">
      <c r="A21" s="1" t="s">
        <v>14</v>
      </c>
    </row>
    <row r="22" spans="1:59" ht="18" x14ac:dyDescent="0.25">
      <c r="A22" s="1" t="s">
        <v>33</v>
      </c>
      <c r="F22" s="1" t="s">
        <v>4</v>
      </c>
      <c r="G22" s="1" t="s">
        <v>0</v>
      </c>
      <c r="H22" s="21">
        <f>AP7</f>
        <v>30.38</v>
      </c>
      <c r="I22" s="18"/>
      <c r="J22" s="18"/>
      <c r="K22" s="18"/>
      <c r="L22" s="1" t="s">
        <v>5</v>
      </c>
      <c r="M22" s="17">
        <f>E20</f>
        <v>24.987999999999996</v>
      </c>
      <c r="N22" s="18"/>
      <c r="O22" s="18"/>
      <c r="P22" s="18"/>
      <c r="Q22" s="18"/>
      <c r="R22" s="18"/>
      <c r="S22" s="1" t="s">
        <v>2</v>
      </c>
      <c r="T22" s="7">
        <v>2</v>
      </c>
      <c r="U22" s="1" t="s">
        <v>1</v>
      </c>
      <c r="V22" s="1" t="s">
        <v>0</v>
      </c>
      <c r="W22" s="21">
        <f>AP8</f>
        <v>25.55</v>
      </c>
      <c r="X22" s="18"/>
      <c r="Y22" s="18"/>
      <c r="Z22" s="18"/>
      <c r="AA22" s="1" t="s">
        <v>5</v>
      </c>
      <c r="AB22" s="17">
        <f>E20</f>
        <v>24.987999999999996</v>
      </c>
      <c r="AC22" s="18"/>
      <c r="AD22" s="18"/>
      <c r="AE22" s="18"/>
      <c r="AF22" s="18"/>
      <c r="AG22" s="18"/>
      <c r="AH22" s="1" t="s">
        <v>2</v>
      </c>
      <c r="AI22" s="7">
        <v>2</v>
      </c>
      <c r="AJ22" s="1" t="s">
        <v>1</v>
      </c>
      <c r="AK22" s="1" t="s">
        <v>0</v>
      </c>
      <c r="AL22" s="21">
        <f>AP9</f>
        <v>19.899999999999999</v>
      </c>
      <c r="AM22" s="18"/>
      <c r="AN22" s="18"/>
      <c r="AO22" s="18"/>
      <c r="AP22" s="1" t="s">
        <v>5</v>
      </c>
      <c r="AQ22" s="17">
        <f>E20</f>
        <v>24.987999999999996</v>
      </c>
      <c r="AR22" s="18"/>
      <c r="AS22" s="18"/>
      <c r="AT22" s="18"/>
      <c r="AU22" s="18"/>
      <c r="AV22" s="18"/>
      <c r="AW22" s="1" t="s">
        <v>2</v>
      </c>
      <c r="AX22" s="7">
        <v>2</v>
      </c>
      <c r="AY22" s="1" t="s">
        <v>1</v>
      </c>
    </row>
    <row r="23" spans="1:59" ht="16.899999999999999" x14ac:dyDescent="0.25">
      <c r="F23" s="1" t="s">
        <v>1</v>
      </c>
      <c r="G23" s="1" t="s">
        <v>0</v>
      </c>
      <c r="H23" s="21">
        <f>AP10</f>
        <v>28</v>
      </c>
      <c r="I23" s="18"/>
      <c r="J23" s="18"/>
      <c r="K23" s="18"/>
      <c r="L23" s="1" t="s">
        <v>5</v>
      </c>
      <c r="M23" s="17">
        <f>E20</f>
        <v>24.987999999999996</v>
      </c>
      <c r="N23" s="18"/>
      <c r="O23" s="18"/>
      <c r="P23" s="18"/>
      <c r="Q23" s="18"/>
      <c r="R23" s="18"/>
      <c r="S23" s="1" t="s">
        <v>2</v>
      </c>
      <c r="T23" s="7">
        <v>2</v>
      </c>
      <c r="U23" s="1" t="s">
        <v>1</v>
      </c>
      <c r="V23" s="1" t="s">
        <v>0</v>
      </c>
      <c r="W23" s="21">
        <f>AP11</f>
        <v>30</v>
      </c>
      <c r="X23" s="18"/>
      <c r="Y23" s="18"/>
      <c r="Z23" s="18"/>
      <c r="AA23" s="1" t="s">
        <v>5</v>
      </c>
      <c r="AB23" s="17">
        <f>E20</f>
        <v>24.987999999999996</v>
      </c>
      <c r="AC23" s="18"/>
      <c r="AD23" s="18"/>
      <c r="AE23" s="18"/>
      <c r="AF23" s="18"/>
      <c r="AG23" s="18"/>
      <c r="AH23" s="1" t="s">
        <v>2</v>
      </c>
      <c r="AI23" s="7">
        <v>2</v>
      </c>
      <c r="AJ23" s="1" t="s">
        <v>1</v>
      </c>
      <c r="AK23" s="1" t="s">
        <v>0</v>
      </c>
      <c r="AL23" s="21">
        <f>AP12</f>
        <v>23.5</v>
      </c>
      <c r="AM23" s="18"/>
      <c r="AN23" s="18"/>
      <c r="AO23" s="18"/>
      <c r="AP23" s="1" t="s">
        <v>5</v>
      </c>
      <c r="AQ23" s="17">
        <f>E20</f>
        <v>24.987999999999996</v>
      </c>
      <c r="AR23" s="18"/>
      <c r="AS23" s="18"/>
      <c r="AT23" s="18"/>
      <c r="AU23" s="18"/>
      <c r="AV23" s="18"/>
      <c r="AW23" s="1" t="s">
        <v>2</v>
      </c>
      <c r="AX23" s="7">
        <v>2</v>
      </c>
      <c r="AY23" s="1" t="s">
        <v>1</v>
      </c>
    </row>
    <row r="24" spans="1:59" ht="16.899999999999999" x14ac:dyDescent="0.25">
      <c r="F24" s="1" t="s">
        <v>1</v>
      </c>
      <c r="G24" s="1" t="s">
        <v>0</v>
      </c>
      <c r="H24" s="21">
        <f>AP13</f>
        <v>24</v>
      </c>
      <c r="I24" s="21"/>
      <c r="J24" s="21"/>
      <c r="K24" s="21"/>
      <c r="L24" s="1" t="s">
        <v>5</v>
      </c>
      <c r="M24" s="17">
        <f>E20</f>
        <v>24.987999999999996</v>
      </c>
      <c r="N24" s="17"/>
      <c r="O24" s="17"/>
      <c r="P24" s="17"/>
      <c r="Q24" s="17"/>
      <c r="R24" s="17"/>
      <c r="S24" s="1" t="s">
        <v>2</v>
      </c>
      <c r="T24" s="7">
        <v>2</v>
      </c>
      <c r="U24" s="1" t="s">
        <v>1</v>
      </c>
      <c r="V24" s="1" t="s">
        <v>0</v>
      </c>
      <c r="W24" s="21">
        <f>AP14</f>
        <v>25</v>
      </c>
      <c r="X24" s="18"/>
      <c r="Y24" s="18"/>
      <c r="Z24" s="18"/>
      <c r="AA24" s="1" t="s">
        <v>5</v>
      </c>
      <c r="AB24" s="17">
        <f>E20</f>
        <v>24.987999999999996</v>
      </c>
      <c r="AC24" s="18"/>
      <c r="AD24" s="18"/>
      <c r="AE24" s="18"/>
      <c r="AF24" s="18"/>
      <c r="AG24" s="18"/>
      <c r="AH24" s="1" t="s">
        <v>2</v>
      </c>
      <c r="AI24" s="7">
        <v>2</v>
      </c>
      <c r="AJ24" s="1" t="s">
        <v>1</v>
      </c>
      <c r="AK24" s="1" t="s">
        <v>0</v>
      </c>
      <c r="AL24" s="21">
        <f>AP15</f>
        <v>24.7</v>
      </c>
      <c r="AM24" s="18"/>
      <c r="AN24" s="18"/>
      <c r="AO24" s="18"/>
      <c r="AP24" s="1" t="s">
        <v>5</v>
      </c>
      <c r="AQ24" s="17">
        <f>E20</f>
        <v>24.987999999999996</v>
      </c>
      <c r="AR24" s="18"/>
      <c r="AS24" s="18"/>
      <c r="AT24" s="18"/>
      <c r="AU24" s="18"/>
      <c r="AV24" s="18"/>
      <c r="AW24" s="1" t="s">
        <v>2</v>
      </c>
      <c r="AX24" s="7">
        <v>2</v>
      </c>
      <c r="AY24" s="1" t="s">
        <v>1</v>
      </c>
    </row>
    <row r="25" spans="1:59" ht="16.899999999999999" x14ac:dyDescent="0.25">
      <c r="F25" s="1" t="s">
        <v>1</v>
      </c>
      <c r="G25" s="1" t="s">
        <v>0</v>
      </c>
      <c r="H25" s="21">
        <f>AP16</f>
        <v>18.850000000000001</v>
      </c>
      <c r="I25" s="18"/>
      <c r="J25" s="18"/>
      <c r="K25" s="18"/>
      <c r="L25" s="1" t="s">
        <v>5</v>
      </c>
      <c r="M25" s="17">
        <f>E20</f>
        <v>24.987999999999996</v>
      </c>
      <c r="N25" s="18"/>
      <c r="O25" s="18"/>
      <c r="P25" s="18"/>
      <c r="Q25" s="18"/>
      <c r="R25" s="18"/>
      <c r="S25" s="1" t="s">
        <v>2</v>
      </c>
      <c r="T25" s="7">
        <v>2</v>
      </c>
      <c r="U25" s="1" t="s">
        <v>4</v>
      </c>
      <c r="V25" s="20">
        <f>(AP7-E20)*(AP7-E20)+(AP8-E20)*(AP8-E20)+(AP9-E20)*(AP9-E20)+(AP10-E20)*(AP10-E20)+(AP11-E20)*(AP11-E20)+(AP12-E20)*(AP12-E20)+(AP13-E20)*(AP13-E20)+(AP14-E20)*(AP14-E20)+(AP15-E20)*(AP15-E20)+(AP16-E20)*(AP16-E20)</f>
        <v>130.41795999999999</v>
      </c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7"/>
      <c r="AL25" s="6"/>
      <c r="AM25" s="2"/>
      <c r="AN25" s="2"/>
      <c r="AO25" s="2"/>
      <c r="AQ25" s="8"/>
      <c r="AR25" s="2"/>
      <c r="AS25" s="2"/>
      <c r="AT25" s="2"/>
      <c r="AU25" s="2"/>
      <c r="AV25" s="2"/>
      <c r="AX25" s="7"/>
    </row>
    <row r="27" spans="1:59" ht="13.9" x14ac:dyDescent="0.25">
      <c r="A27" s="1" t="s">
        <v>7</v>
      </c>
      <c r="E27" s="18">
        <f>A16</f>
        <v>10</v>
      </c>
      <c r="F27" s="18"/>
      <c r="G27" s="1" t="s">
        <v>5</v>
      </c>
      <c r="H27" s="18">
        <v>1</v>
      </c>
      <c r="I27" s="18"/>
      <c r="J27" s="1" t="s">
        <v>4</v>
      </c>
      <c r="K27" s="25">
        <f>A16-1</f>
        <v>9</v>
      </c>
      <c r="L27" s="25"/>
      <c r="M27" s="25"/>
      <c r="N27" s="25"/>
      <c r="O27" s="25"/>
      <c r="P27" s="25"/>
    </row>
    <row r="28" spans="1:59" ht="13.9" x14ac:dyDescent="0.25">
      <c r="K28" s="4"/>
    </row>
    <row r="31" spans="1:59" x14ac:dyDescent="0.25">
      <c r="A31" s="1" t="s">
        <v>8</v>
      </c>
      <c r="D31" s="1" t="s">
        <v>6</v>
      </c>
      <c r="E31" s="17">
        <f>V25</f>
        <v>130.41795999999999</v>
      </c>
      <c r="F31" s="18"/>
      <c r="G31" s="18"/>
      <c r="H31" s="18"/>
      <c r="I31" s="18"/>
      <c r="J31" s="18"/>
      <c r="K31" s="1" t="s">
        <v>3</v>
      </c>
      <c r="L31" s="18">
        <f>K27</f>
        <v>9</v>
      </c>
      <c r="M31" s="18"/>
      <c r="N31" s="1" t="s">
        <v>4</v>
      </c>
      <c r="O31" s="20">
        <f>SQRT(V25/K27)</f>
        <v>3.8066894336738901</v>
      </c>
      <c r="P31" s="20"/>
      <c r="Q31" s="20"/>
      <c r="R31" s="20"/>
      <c r="S31" s="20"/>
      <c r="T31" s="20"/>
      <c r="U31" s="20"/>
      <c r="V31" s="20"/>
    </row>
    <row r="32" spans="1:59" x14ac:dyDescent="0.25">
      <c r="A32" s="1" t="s">
        <v>15</v>
      </c>
    </row>
    <row r="35" spans="1:60" ht="13.9" x14ac:dyDescent="0.25">
      <c r="A35" s="1" t="s">
        <v>34</v>
      </c>
      <c r="C35" s="1" t="s">
        <v>4</v>
      </c>
      <c r="D35" s="17">
        <f>O31</f>
        <v>3.8066894336738901</v>
      </c>
      <c r="E35" s="18"/>
      <c r="F35" s="18"/>
      <c r="G35" s="18"/>
      <c r="H35" s="18"/>
      <c r="I35" s="1" t="s">
        <v>3</v>
      </c>
      <c r="J35" s="17">
        <f>E20</f>
        <v>24.987999999999996</v>
      </c>
      <c r="K35" s="18"/>
      <c r="L35" s="18"/>
      <c r="M35" s="18"/>
      <c r="N35" s="18"/>
      <c r="O35" s="1" t="s">
        <v>9</v>
      </c>
      <c r="P35" s="18">
        <v>100</v>
      </c>
      <c r="Q35" s="18"/>
      <c r="R35" s="18"/>
      <c r="S35" s="1" t="s">
        <v>4</v>
      </c>
      <c r="T35" s="18">
        <f>O31/E20*100</f>
        <v>15.234070088337964</v>
      </c>
      <c r="U35" s="18"/>
      <c r="V35" s="18"/>
      <c r="W35" s="18"/>
      <c r="X35" s="18"/>
      <c r="Y35" s="1" t="s">
        <v>12</v>
      </c>
    </row>
    <row r="39" spans="1:60" x14ac:dyDescent="0.25">
      <c r="A39" s="1" t="s">
        <v>35</v>
      </c>
      <c r="J39" s="18">
        <f>C15</f>
        <v>65000</v>
      </c>
      <c r="K39" s="18"/>
      <c r="L39" s="18"/>
      <c r="M39" s="18"/>
      <c r="N39" s="18"/>
      <c r="O39" s="1" t="s">
        <v>3</v>
      </c>
      <c r="P39" s="18">
        <f>A16</f>
        <v>10</v>
      </c>
      <c r="Q39" s="18"/>
      <c r="R39" s="1" t="s">
        <v>9</v>
      </c>
      <c r="S39" s="1" t="s">
        <v>0</v>
      </c>
      <c r="T39" s="21">
        <f>AP7</f>
        <v>30.38</v>
      </c>
      <c r="U39" s="21"/>
      <c r="V39" s="21"/>
      <c r="W39" s="21"/>
      <c r="X39" s="6" t="s">
        <v>1</v>
      </c>
      <c r="Y39" s="21">
        <f>AP8</f>
        <v>25.55</v>
      </c>
      <c r="Z39" s="18"/>
      <c r="AA39" s="18"/>
      <c r="AB39" s="18"/>
      <c r="AC39" s="1" t="s">
        <v>1</v>
      </c>
      <c r="AD39" s="21">
        <f>AP9</f>
        <v>19.899999999999999</v>
      </c>
      <c r="AE39" s="18"/>
      <c r="AF39" s="18"/>
      <c r="AG39" s="18"/>
      <c r="AH39" s="1" t="s">
        <v>1</v>
      </c>
      <c r="AI39" s="21">
        <f>AP10</f>
        <v>28</v>
      </c>
      <c r="AJ39" s="18"/>
      <c r="AK39" s="18"/>
      <c r="AL39" s="18"/>
      <c r="AM39" s="1" t="s">
        <v>1</v>
      </c>
      <c r="AN39" s="21">
        <f>AP11</f>
        <v>30</v>
      </c>
      <c r="AO39" s="18"/>
      <c r="AP39" s="18"/>
      <c r="AQ39" s="18"/>
      <c r="AR39" s="1" t="s">
        <v>1</v>
      </c>
      <c r="AS39" s="21">
        <f>AP12</f>
        <v>23.5</v>
      </c>
      <c r="AT39" s="18"/>
      <c r="AU39" s="18"/>
      <c r="AV39" s="18"/>
      <c r="AW39" s="1" t="s">
        <v>1</v>
      </c>
      <c r="AX39" s="21">
        <f>AP13</f>
        <v>24</v>
      </c>
      <c r="AY39" s="18"/>
      <c r="AZ39" s="18"/>
      <c r="BA39" s="18"/>
      <c r="BB39" s="1" t="s">
        <v>1</v>
      </c>
      <c r="BC39" s="21">
        <f>AP14</f>
        <v>25</v>
      </c>
      <c r="BD39" s="18"/>
      <c r="BE39" s="18"/>
      <c r="BF39" s="18"/>
      <c r="BG39" s="1" t="s">
        <v>1</v>
      </c>
      <c r="BH39" s="6"/>
    </row>
    <row r="40" spans="1:60" x14ac:dyDescent="0.25">
      <c r="J40" s="1" t="s">
        <v>1</v>
      </c>
      <c r="K40" s="21">
        <f>AP15</f>
        <v>24.7</v>
      </c>
      <c r="L40" s="18"/>
      <c r="M40" s="18"/>
      <c r="N40" s="18"/>
      <c r="O40" s="1" t="s">
        <v>1</v>
      </c>
      <c r="P40" s="21">
        <f>AP16</f>
        <v>18.850000000000001</v>
      </c>
      <c r="Q40" s="18"/>
      <c r="R40" s="18"/>
      <c r="S40" s="18"/>
      <c r="T40" s="1" t="s">
        <v>2</v>
      </c>
      <c r="U40" s="1" t="s">
        <v>4</v>
      </c>
      <c r="V40" s="57">
        <f>C15/A16*(SUM(AP7:AY16))</f>
        <v>1624219.9999999998</v>
      </c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</row>
    <row r="41" spans="1:60" x14ac:dyDescent="0.25">
      <c r="A41" s="1" t="s">
        <v>38</v>
      </c>
      <c r="K41" s="5"/>
      <c r="L41" s="3" t="s">
        <v>4</v>
      </c>
      <c r="M41" s="57">
        <f>V40</f>
        <v>1624219.9999999998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9" t="s">
        <v>3</v>
      </c>
      <c r="Y41" s="21">
        <f>C15</f>
        <v>65000</v>
      </c>
      <c r="Z41" s="21"/>
      <c r="AA41" s="21"/>
      <c r="AB41" s="21"/>
      <c r="AC41" s="21"/>
      <c r="AD41" s="21"/>
      <c r="AE41" s="21"/>
      <c r="AF41" s="21"/>
      <c r="AG41" s="9" t="s">
        <v>4</v>
      </c>
      <c r="AH41" s="20">
        <f>V40/C15</f>
        <v>24.987999999999996</v>
      </c>
      <c r="AI41" s="20"/>
      <c r="AJ41" s="20"/>
      <c r="AK41" s="20"/>
      <c r="AL41" s="20"/>
      <c r="AM41" s="20"/>
      <c r="AN41" s="20"/>
      <c r="AO41" s="20"/>
    </row>
    <row r="42" spans="1:60" x14ac:dyDescent="0.25">
      <c r="A42" s="1" t="s">
        <v>39</v>
      </c>
      <c r="K42" s="5"/>
      <c r="L42" s="3"/>
      <c r="M42" s="3"/>
      <c r="N42" s="3"/>
      <c r="P42" s="5"/>
      <c r="Q42" s="3"/>
      <c r="R42" s="3"/>
      <c r="S42" s="3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60" x14ac:dyDescent="0.25">
      <c r="A43" s="1" t="s">
        <v>40</v>
      </c>
      <c r="F43" s="19">
        <f>AH41</f>
        <v>24.987999999999996</v>
      </c>
      <c r="G43" s="19"/>
      <c r="H43" s="19"/>
      <c r="I43" s="19"/>
      <c r="J43" s="19"/>
      <c r="K43" s="19"/>
      <c r="L43" s="2" t="s">
        <v>41</v>
      </c>
      <c r="M43" s="25" t="s">
        <v>42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</row>
    <row r="44" spans="1:60" x14ac:dyDescent="0.25">
      <c r="A44" s="1" t="s">
        <v>45</v>
      </c>
      <c r="AO44" s="55">
        <v>24.98</v>
      </c>
      <c r="AP44" s="55"/>
      <c r="AQ44" s="55"/>
      <c r="AR44" s="55"/>
      <c r="AS44" s="1" t="s">
        <v>43</v>
      </c>
      <c r="AW44" s="1" t="s">
        <v>46</v>
      </c>
    </row>
    <row r="45" spans="1:60" x14ac:dyDescent="0.25">
      <c r="A45" s="1" t="s">
        <v>47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21">
        <f>C15*AO44</f>
        <v>1623700</v>
      </c>
      <c r="V45" s="21"/>
      <c r="W45" s="21"/>
      <c r="X45" s="21"/>
      <c r="Y45" s="21"/>
      <c r="Z45" s="21"/>
      <c r="AA45" s="21"/>
      <c r="AB45" s="21"/>
      <c r="AC45" s="1" t="s">
        <v>10</v>
      </c>
      <c r="AG45" s="3"/>
      <c r="AH45" s="3"/>
      <c r="AI45" s="3"/>
      <c r="AJ45" s="3"/>
    </row>
    <row r="46" spans="1:60" x14ac:dyDescent="0.25">
      <c r="K46" s="3"/>
      <c r="L46" s="3"/>
      <c r="M46" s="3"/>
      <c r="N46" s="3"/>
      <c r="O46" s="3"/>
      <c r="P46" s="3"/>
      <c r="Q46" s="3"/>
      <c r="R46" s="3"/>
      <c r="S46" s="3"/>
      <c r="T46" s="3"/>
      <c r="U46" s="5"/>
      <c r="V46" s="5"/>
      <c r="W46" s="5"/>
      <c r="X46" s="5"/>
      <c r="Y46" s="5"/>
      <c r="Z46" s="5"/>
      <c r="AA46" s="5"/>
      <c r="AB46" s="5"/>
      <c r="AG46" s="3"/>
      <c r="AH46" s="3"/>
      <c r="AI46" s="3"/>
      <c r="AJ46" s="3"/>
    </row>
    <row r="47" spans="1:60" x14ac:dyDescent="0.25">
      <c r="AG47" s="3"/>
      <c r="AH47" s="3"/>
      <c r="AI47" s="3"/>
      <c r="AJ47" s="3"/>
    </row>
    <row r="48" spans="1:60" x14ac:dyDescent="0.25">
      <c r="A48" s="1" t="s">
        <v>19</v>
      </c>
    </row>
    <row r="49" spans="1:64" x14ac:dyDescent="0.25">
      <c r="A49" s="1" t="s">
        <v>20</v>
      </c>
      <c r="AZ49" s="1" t="s">
        <v>21</v>
      </c>
    </row>
    <row r="52" spans="1:64" s="10" customFormat="1" ht="12.75" x14ac:dyDescent="0.2">
      <c r="A52" s="10" t="s">
        <v>11</v>
      </c>
    </row>
    <row r="54" spans="1:64" ht="82.5" customHeight="1" x14ac:dyDescent="0.25">
      <c r="A54" s="56" t="s">
        <v>36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L54" s="4"/>
    </row>
    <row r="56" spans="1:64" ht="87.75" customHeight="1" x14ac:dyDescent="0.25">
      <c r="A56" s="56" t="s">
        <v>37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</row>
  </sheetData>
  <mergeCells count="143">
    <mergeCell ref="AO44:AR44"/>
    <mergeCell ref="U45:AB45"/>
    <mergeCell ref="A54:BH54"/>
    <mergeCell ref="A56:BH56"/>
    <mergeCell ref="M41:W41"/>
    <mergeCell ref="Y41:AF41"/>
    <mergeCell ref="AH41:AO41"/>
    <mergeCell ref="A1:BH1"/>
    <mergeCell ref="A2:BH2"/>
    <mergeCell ref="C10:M10"/>
    <mergeCell ref="C11:M11"/>
    <mergeCell ref="V40:AG40"/>
    <mergeCell ref="AX39:BA39"/>
    <mergeCell ref="BC39:BF39"/>
    <mergeCell ref="K40:N40"/>
    <mergeCell ref="P40:S40"/>
    <mergeCell ref="T35:X35"/>
    <mergeCell ref="J39:N39"/>
    <mergeCell ref="P39:Q39"/>
    <mergeCell ref="T39:W39"/>
    <mergeCell ref="Y39:AB39"/>
    <mergeCell ref="AD39:AG39"/>
    <mergeCell ref="AI39:AL39"/>
    <mergeCell ref="AN39:AQ39"/>
    <mergeCell ref="AS39:AV39"/>
    <mergeCell ref="AZ11:BH11"/>
    <mergeCell ref="AZ12:BH12"/>
    <mergeCell ref="AZ13:BH13"/>
    <mergeCell ref="AZ14:BH14"/>
    <mergeCell ref="AZ15:BH15"/>
    <mergeCell ref="AZ16:BH16"/>
    <mergeCell ref="AP12:AY12"/>
    <mergeCell ref="AP13:AY13"/>
    <mergeCell ref="AP14:AY14"/>
    <mergeCell ref="AP15:AY15"/>
    <mergeCell ref="AP16:AY16"/>
    <mergeCell ref="AO19:AR19"/>
    <mergeCell ref="AT19:AW19"/>
    <mergeCell ref="AY19:BB19"/>
    <mergeCell ref="BE19:BF19"/>
    <mergeCell ref="AZ4:BH6"/>
    <mergeCell ref="AZ7:BH7"/>
    <mergeCell ref="AZ8:BH8"/>
    <mergeCell ref="AZ9:BH9"/>
    <mergeCell ref="AZ10:BH10"/>
    <mergeCell ref="Y13:AO13"/>
    <mergeCell ref="Y14:AO14"/>
    <mergeCell ref="Y15:AO15"/>
    <mergeCell ref="Y16:AO16"/>
    <mergeCell ref="AP4:AY6"/>
    <mergeCell ref="AP7:AY7"/>
    <mergeCell ref="AP8:AY8"/>
    <mergeCell ref="AP9:AY9"/>
    <mergeCell ref="AP10:AY10"/>
    <mergeCell ref="AP11:AY11"/>
    <mergeCell ref="Y4:AO6"/>
    <mergeCell ref="Y7:AO7"/>
    <mergeCell ref="Y8:AO8"/>
    <mergeCell ref="Y9:AO9"/>
    <mergeCell ref="Y10:AO10"/>
    <mergeCell ref="Y11:AO11"/>
    <mergeCell ref="Y12:AO12"/>
    <mergeCell ref="AB24:AG24"/>
    <mergeCell ref="AL24:AO24"/>
    <mergeCell ref="AQ24:AV24"/>
    <mergeCell ref="AB22:AG22"/>
    <mergeCell ref="AL22:AO22"/>
    <mergeCell ref="AQ22:AV22"/>
    <mergeCell ref="H23:K23"/>
    <mergeCell ref="M23:R23"/>
    <mergeCell ref="W23:Z23"/>
    <mergeCell ref="AB23:AG23"/>
    <mergeCell ref="AL23:AO23"/>
    <mergeCell ref="AQ23:AV23"/>
    <mergeCell ref="F19:I19"/>
    <mergeCell ref="K19:N19"/>
    <mergeCell ref="P19:S19"/>
    <mergeCell ref="U19:X19"/>
    <mergeCell ref="Z19:AC19"/>
    <mergeCell ref="N10:V10"/>
    <mergeCell ref="N7:V7"/>
    <mergeCell ref="N16:V16"/>
    <mergeCell ref="N15:V15"/>
    <mergeCell ref="N14:V14"/>
    <mergeCell ref="N13:V13"/>
    <mergeCell ref="N12:V12"/>
    <mergeCell ref="N11:V11"/>
    <mergeCell ref="W13:X13"/>
    <mergeCell ref="W14:X14"/>
    <mergeCell ref="W15:X15"/>
    <mergeCell ref="W16:X16"/>
    <mergeCell ref="W10:X10"/>
    <mergeCell ref="W9:X9"/>
    <mergeCell ref="W8:X8"/>
    <mergeCell ref="W7:X7"/>
    <mergeCell ref="W11:X11"/>
    <mergeCell ref="W12:X12"/>
    <mergeCell ref="A16:B16"/>
    <mergeCell ref="C16:M16"/>
    <mergeCell ref="C12:M12"/>
    <mergeCell ref="C13:M13"/>
    <mergeCell ref="C14:M14"/>
    <mergeCell ref="A10:B10"/>
    <mergeCell ref="A11:B11"/>
    <mergeCell ref="A12:B12"/>
    <mergeCell ref="A13:B13"/>
    <mergeCell ref="A14:B14"/>
    <mergeCell ref="A15:B15"/>
    <mergeCell ref="N4:X6"/>
    <mergeCell ref="A9:B9"/>
    <mergeCell ref="A8:B8"/>
    <mergeCell ref="A7:B7"/>
    <mergeCell ref="C9:M9"/>
    <mergeCell ref="C8:M8"/>
    <mergeCell ref="C7:M7"/>
    <mergeCell ref="A4:B6"/>
    <mergeCell ref="C4:M6"/>
    <mergeCell ref="N8:V8"/>
    <mergeCell ref="N9:V9"/>
    <mergeCell ref="D35:H35"/>
    <mergeCell ref="J35:N35"/>
    <mergeCell ref="P35:R35"/>
    <mergeCell ref="F43:K43"/>
    <mergeCell ref="E20:S20"/>
    <mergeCell ref="H22:K22"/>
    <mergeCell ref="M22:R22"/>
    <mergeCell ref="W22:Z22"/>
    <mergeCell ref="C15:M15"/>
    <mergeCell ref="H24:K24"/>
    <mergeCell ref="M24:R24"/>
    <mergeCell ref="W24:Z24"/>
    <mergeCell ref="E27:F27"/>
    <mergeCell ref="H27:I27"/>
    <mergeCell ref="K27:P27"/>
    <mergeCell ref="E31:J31"/>
    <mergeCell ref="L31:M31"/>
    <mergeCell ref="O31:V31"/>
    <mergeCell ref="H25:K25"/>
    <mergeCell ref="M25:R25"/>
    <mergeCell ref="V25:AH25"/>
    <mergeCell ref="M43:BH43"/>
    <mergeCell ref="AE19:AH19"/>
    <mergeCell ref="AJ19:AM19"/>
  </mergeCells>
  <pageMargins left="0.95" right="0.41" top="0.39583333333333331" bottom="0.4062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6"/>
  <sheetViews>
    <sheetView view="pageBreakPreview" zoomScaleNormal="100" zoomScaleSheetLayoutView="100" workbookViewId="0">
      <selection activeCell="BK37" sqref="BK37"/>
    </sheetView>
  </sheetViews>
  <sheetFormatPr defaultColWidth="9.140625" defaultRowHeight="15" x14ac:dyDescent="0.25"/>
  <cols>
    <col min="1" max="60" width="1.42578125" style="1" customWidth="1"/>
    <col min="61" max="16384" width="9.140625" style="1"/>
  </cols>
  <sheetData>
    <row r="1" spans="1:60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</row>
    <row r="2" spans="1:60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9.75" customHeight="1" x14ac:dyDescent="0.25"/>
    <row r="4" spans="1:60" ht="15" customHeight="1" x14ac:dyDescent="0.25">
      <c r="A4" s="34" t="s">
        <v>22</v>
      </c>
      <c r="B4" s="34"/>
      <c r="C4" s="34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26" t="s">
        <v>18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42" t="s">
        <v>26</v>
      </c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42" t="s">
        <v>27</v>
      </c>
      <c r="AQ4" s="43"/>
      <c r="AR4" s="43"/>
      <c r="AS4" s="43"/>
      <c r="AT4" s="43"/>
      <c r="AU4" s="43"/>
      <c r="AV4" s="43"/>
      <c r="AW4" s="43"/>
      <c r="AX4" s="43"/>
      <c r="AY4" s="44"/>
      <c r="AZ4" s="34" t="s">
        <v>28</v>
      </c>
      <c r="BA4" s="34"/>
      <c r="BB4" s="34"/>
      <c r="BC4" s="34"/>
      <c r="BD4" s="34"/>
      <c r="BE4" s="34"/>
      <c r="BF4" s="34"/>
      <c r="BG4" s="34"/>
      <c r="BH4" s="34"/>
    </row>
    <row r="5" spans="1:60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5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7"/>
      <c r="AP5" s="45"/>
      <c r="AQ5" s="46"/>
      <c r="AR5" s="46"/>
      <c r="AS5" s="46"/>
      <c r="AT5" s="46"/>
      <c r="AU5" s="46"/>
      <c r="AV5" s="46"/>
      <c r="AW5" s="46"/>
      <c r="AX5" s="46"/>
      <c r="AY5" s="47"/>
      <c r="AZ5" s="34"/>
      <c r="BA5" s="34"/>
      <c r="BB5" s="34"/>
      <c r="BC5" s="34"/>
      <c r="BD5" s="34"/>
      <c r="BE5" s="34"/>
      <c r="BF5" s="34"/>
      <c r="BG5" s="34"/>
      <c r="BH5" s="34"/>
    </row>
    <row r="6" spans="1:60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48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50"/>
      <c r="AP6" s="48"/>
      <c r="AQ6" s="49"/>
      <c r="AR6" s="49"/>
      <c r="AS6" s="49"/>
      <c r="AT6" s="49"/>
      <c r="AU6" s="49"/>
      <c r="AV6" s="49"/>
      <c r="AW6" s="49"/>
      <c r="AX6" s="49"/>
      <c r="AY6" s="50"/>
      <c r="AZ6" s="34"/>
      <c r="BA6" s="34"/>
      <c r="BB6" s="34"/>
      <c r="BC6" s="34"/>
      <c r="BD6" s="34"/>
      <c r="BE6" s="34"/>
      <c r="BF6" s="34"/>
      <c r="BG6" s="34"/>
      <c r="BH6" s="34"/>
    </row>
    <row r="7" spans="1:60" x14ac:dyDescent="0.25">
      <c r="A7" s="27">
        <v>1</v>
      </c>
      <c r="B7" s="27"/>
      <c r="C7" s="31" t="s">
        <v>23</v>
      </c>
      <c r="D7" s="32"/>
      <c r="E7" s="32"/>
      <c r="F7" s="32"/>
      <c r="G7" s="32"/>
      <c r="H7" s="32"/>
      <c r="I7" s="32"/>
      <c r="J7" s="32"/>
      <c r="K7" s="32"/>
      <c r="L7" s="32"/>
      <c r="M7" s="33"/>
      <c r="N7" s="35" t="s">
        <v>30</v>
      </c>
      <c r="O7" s="36"/>
      <c r="P7" s="36"/>
      <c r="Q7" s="36"/>
      <c r="R7" s="36"/>
      <c r="S7" s="36"/>
      <c r="T7" s="36"/>
      <c r="U7" s="36"/>
      <c r="V7" s="36"/>
      <c r="W7" s="36">
        <v>1</v>
      </c>
      <c r="X7" s="40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40"/>
      <c r="AP7" s="51">
        <v>29.98</v>
      </c>
      <c r="AQ7" s="52"/>
      <c r="AR7" s="52"/>
      <c r="AS7" s="52"/>
      <c r="AT7" s="52"/>
      <c r="AU7" s="52"/>
      <c r="AV7" s="52"/>
      <c r="AW7" s="52"/>
      <c r="AX7" s="52"/>
      <c r="AY7" s="53"/>
      <c r="AZ7" s="41">
        <f>AP7*C14</f>
        <v>2323450</v>
      </c>
      <c r="BA7" s="41"/>
      <c r="BB7" s="41"/>
      <c r="BC7" s="41"/>
      <c r="BD7" s="41"/>
      <c r="BE7" s="41"/>
      <c r="BF7" s="41"/>
      <c r="BG7" s="41"/>
      <c r="BH7" s="41"/>
    </row>
    <row r="8" spans="1:60" x14ac:dyDescent="0.25">
      <c r="A8" s="27">
        <v>2</v>
      </c>
      <c r="B8" s="27"/>
      <c r="C8" s="28" t="s">
        <v>44</v>
      </c>
      <c r="D8" s="29"/>
      <c r="E8" s="29"/>
      <c r="F8" s="29"/>
      <c r="G8" s="29"/>
      <c r="H8" s="29"/>
      <c r="I8" s="29"/>
      <c r="J8" s="29"/>
      <c r="K8" s="29"/>
      <c r="L8" s="29"/>
      <c r="M8" s="30"/>
      <c r="N8" s="35" t="s">
        <v>30</v>
      </c>
      <c r="O8" s="36"/>
      <c r="P8" s="36"/>
      <c r="Q8" s="36"/>
      <c r="R8" s="36"/>
      <c r="S8" s="36"/>
      <c r="T8" s="36"/>
      <c r="U8" s="36"/>
      <c r="V8" s="36"/>
      <c r="W8" s="36">
        <v>2</v>
      </c>
      <c r="X8" s="40"/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40"/>
      <c r="AP8" s="54">
        <v>29.55</v>
      </c>
      <c r="AQ8" s="54"/>
      <c r="AR8" s="54"/>
      <c r="AS8" s="54"/>
      <c r="AT8" s="54"/>
      <c r="AU8" s="54"/>
      <c r="AV8" s="54"/>
      <c r="AW8" s="54"/>
      <c r="AX8" s="54"/>
      <c r="AY8" s="54"/>
      <c r="AZ8" s="41">
        <f>AP8*C14</f>
        <v>2290125</v>
      </c>
      <c r="BA8" s="41"/>
      <c r="BB8" s="41"/>
      <c r="BC8" s="41"/>
      <c r="BD8" s="41"/>
      <c r="BE8" s="41"/>
      <c r="BF8" s="41"/>
      <c r="BG8" s="41"/>
      <c r="BH8" s="41"/>
    </row>
    <row r="9" spans="1:60" x14ac:dyDescent="0.25">
      <c r="A9" s="27">
        <v>3</v>
      </c>
      <c r="B9" s="27"/>
      <c r="C9" s="28" t="s">
        <v>25</v>
      </c>
      <c r="D9" s="29"/>
      <c r="E9" s="29"/>
      <c r="F9" s="29"/>
      <c r="G9" s="29"/>
      <c r="H9" s="29"/>
      <c r="I9" s="29"/>
      <c r="J9" s="29"/>
      <c r="K9" s="29"/>
      <c r="L9" s="29"/>
      <c r="M9" s="30"/>
      <c r="N9" s="35" t="s">
        <v>30</v>
      </c>
      <c r="O9" s="36"/>
      <c r="P9" s="36"/>
      <c r="Q9" s="36"/>
      <c r="R9" s="36"/>
      <c r="S9" s="36"/>
      <c r="T9" s="36"/>
      <c r="U9" s="36"/>
      <c r="V9" s="36"/>
      <c r="W9" s="36">
        <v>3</v>
      </c>
      <c r="X9" s="40"/>
      <c r="Y9" s="35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40"/>
      <c r="AP9" s="54">
        <v>19.899999999999999</v>
      </c>
      <c r="AQ9" s="54"/>
      <c r="AR9" s="54"/>
      <c r="AS9" s="54"/>
      <c r="AT9" s="54"/>
      <c r="AU9" s="54"/>
      <c r="AV9" s="54"/>
      <c r="AW9" s="54"/>
      <c r="AX9" s="54"/>
      <c r="AY9" s="54"/>
      <c r="AZ9" s="41">
        <f>AP9*C14</f>
        <v>1542250</v>
      </c>
      <c r="BA9" s="41"/>
      <c r="BB9" s="41"/>
      <c r="BC9" s="41"/>
      <c r="BD9" s="41"/>
      <c r="BE9" s="41"/>
      <c r="BF9" s="41"/>
      <c r="BG9" s="41"/>
      <c r="BH9" s="41"/>
    </row>
    <row r="10" spans="1:60" x14ac:dyDescent="0.25">
      <c r="A10" s="27">
        <v>4</v>
      </c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5" t="s">
        <v>30</v>
      </c>
      <c r="O10" s="36"/>
      <c r="P10" s="36"/>
      <c r="Q10" s="36"/>
      <c r="R10" s="36"/>
      <c r="S10" s="36"/>
      <c r="T10" s="36"/>
      <c r="U10" s="36"/>
      <c r="V10" s="36"/>
      <c r="W10" s="36">
        <v>4</v>
      </c>
      <c r="X10" s="40"/>
      <c r="Y10" s="35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40"/>
      <c r="AP10" s="54">
        <v>30</v>
      </c>
      <c r="AQ10" s="54"/>
      <c r="AR10" s="54"/>
      <c r="AS10" s="54"/>
      <c r="AT10" s="54"/>
      <c r="AU10" s="54"/>
      <c r="AV10" s="54"/>
      <c r="AW10" s="54"/>
      <c r="AX10" s="54"/>
      <c r="AY10" s="54"/>
      <c r="AZ10" s="41">
        <f>AP10*C14</f>
        <v>2325000</v>
      </c>
      <c r="BA10" s="41"/>
      <c r="BB10" s="41"/>
      <c r="BC10" s="41"/>
      <c r="BD10" s="41"/>
      <c r="BE10" s="41"/>
      <c r="BF10" s="41"/>
      <c r="BG10" s="41"/>
      <c r="BH10" s="41"/>
    </row>
    <row r="11" spans="1:60" x14ac:dyDescent="0.25">
      <c r="A11" s="27">
        <v>5</v>
      </c>
      <c r="B11" s="27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5" t="s">
        <v>30</v>
      </c>
      <c r="O11" s="36"/>
      <c r="P11" s="36"/>
      <c r="Q11" s="36"/>
      <c r="R11" s="36"/>
      <c r="S11" s="36"/>
      <c r="T11" s="36"/>
      <c r="U11" s="36"/>
      <c r="V11" s="36"/>
      <c r="W11" s="36">
        <v>5</v>
      </c>
      <c r="X11" s="40"/>
      <c r="Y11" s="35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40"/>
      <c r="AP11" s="54">
        <v>24.5</v>
      </c>
      <c r="AQ11" s="54"/>
      <c r="AR11" s="54"/>
      <c r="AS11" s="54"/>
      <c r="AT11" s="54"/>
      <c r="AU11" s="54"/>
      <c r="AV11" s="54"/>
      <c r="AW11" s="54"/>
      <c r="AX11" s="54"/>
      <c r="AY11" s="54"/>
      <c r="AZ11" s="41">
        <f>AP11*C14</f>
        <v>1898750</v>
      </c>
      <c r="BA11" s="41"/>
      <c r="BB11" s="41"/>
      <c r="BC11" s="41"/>
      <c r="BD11" s="41"/>
      <c r="BE11" s="41"/>
      <c r="BF11" s="41"/>
      <c r="BG11" s="41"/>
      <c r="BH11" s="41"/>
    </row>
    <row r="12" spans="1:60" x14ac:dyDescent="0.25">
      <c r="A12" s="27">
        <v>6</v>
      </c>
      <c r="B12" s="27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30"/>
      <c r="N12" s="35" t="s">
        <v>30</v>
      </c>
      <c r="O12" s="36"/>
      <c r="P12" s="36"/>
      <c r="Q12" s="36"/>
      <c r="R12" s="36"/>
      <c r="S12" s="36"/>
      <c r="T12" s="36"/>
      <c r="U12" s="36"/>
      <c r="V12" s="36"/>
      <c r="W12" s="36">
        <v>6</v>
      </c>
      <c r="X12" s="40"/>
      <c r="Y12" s="35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40"/>
      <c r="AP12" s="54">
        <v>21</v>
      </c>
      <c r="AQ12" s="54"/>
      <c r="AR12" s="54"/>
      <c r="AS12" s="54"/>
      <c r="AT12" s="54"/>
      <c r="AU12" s="54"/>
      <c r="AV12" s="54"/>
      <c r="AW12" s="54"/>
      <c r="AX12" s="54"/>
      <c r="AY12" s="54"/>
      <c r="AZ12" s="41">
        <f>AP12*C14</f>
        <v>1627500</v>
      </c>
      <c r="BA12" s="41"/>
      <c r="BB12" s="41"/>
      <c r="BC12" s="41"/>
      <c r="BD12" s="41"/>
      <c r="BE12" s="41"/>
      <c r="BF12" s="41"/>
      <c r="BG12" s="41"/>
      <c r="BH12" s="41"/>
    </row>
    <row r="13" spans="1:60" x14ac:dyDescent="0.25">
      <c r="A13" s="27">
        <v>7</v>
      </c>
      <c r="B13" s="27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35" t="s">
        <v>30</v>
      </c>
      <c r="O13" s="36"/>
      <c r="P13" s="36"/>
      <c r="Q13" s="36"/>
      <c r="R13" s="36"/>
      <c r="S13" s="36"/>
      <c r="T13" s="36"/>
      <c r="U13" s="36"/>
      <c r="V13" s="36"/>
      <c r="W13" s="36">
        <v>7</v>
      </c>
      <c r="X13" s="40"/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40"/>
      <c r="AP13" s="54">
        <v>25</v>
      </c>
      <c r="AQ13" s="54"/>
      <c r="AR13" s="54"/>
      <c r="AS13" s="54"/>
      <c r="AT13" s="54"/>
      <c r="AU13" s="54"/>
      <c r="AV13" s="54"/>
      <c r="AW13" s="54"/>
      <c r="AX13" s="54"/>
      <c r="AY13" s="54"/>
      <c r="AZ13" s="41">
        <f>AP13*C14</f>
        <v>1937500</v>
      </c>
      <c r="BA13" s="41"/>
      <c r="BB13" s="41"/>
      <c r="BC13" s="41"/>
      <c r="BD13" s="41"/>
      <c r="BE13" s="41"/>
      <c r="BF13" s="41"/>
      <c r="BG13" s="41"/>
      <c r="BH13" s="41"/>
    </row>
    <row r="14" spans="1:60" x14ac:dyDescent="0.25">
      <c r="A14" s="27">
        <v>8</v>
      </c>
      <c r="B14" s="27"/>
      <c r="C14" s="22">
        <v>77500</v>
      </c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35" t="s">
        <v>30</v>
      </c>
      <c r="O14" s="36"/>
      <c r="P14" s="36"/>
      <c r="Q14" s="36"/>
      <c r="R14" s="36"/>
      <c r="S14" s="36"/>
      <c r="T14" s="36"/>
      <c r="U14" s="36"/>
      <c r="V14" s="36"/>
      <c r="W14" s="36">
        <v>8</v>
      </c>
      <c r="X14" s="40"/>
      <c r="Y14" s="35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40"/>
      <c r="AP14" s="51">
        <v>25.5</v>
      </c>
      <c r="AQ14" s="52"/>
      <c r="AR14" s="52"/>
      <c r="AS14" s="52"/>
      <c r="AT14" s="52"/>
      <c r="AU14" s="52"/>
      <c r="AV14" s="52"/>
      <c r="AW14" s="52"/>
      <c r="AX14" s="52"/>
      <c r="AY14" s="53"/>
      <c r="AZ14" s="58">
        <f>AP14*C14</f>
        <v>1976250</v>
      </c>
      <c r="BA14" s="59"/>
      <c r="BB14" s="59"/>
      <c r="BC14" s="59"/>
      <c r="BD14" s="59"/>
      <c r="BE14" s="59"/>
      <c r="BF14" s="59"/>
      <c r="BG14" s="59"/>
      <c r="BH14" s="60"/>
    </row>
    <row r="15" spans="1:60" x14ac:dyDescent="0.25">
      <c r="A15" s="27">
        <v>9</v>
      </c>
      <c r="B15" s="27"/>
      <c r="C15" s="37" t="s">
        <v>31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N15" s="35" t="s">
        <v>30</v>
      </c>
      <c r="O15" s="36"/>
      <c r="P15" s="36"/>
      <c r="Q15" s="36"/>
      <c r="R15" s="36"/>
      <c r="S15" s="36"/>
      <c r="T15" s="36"/>
      <c r="U15" s="36"/>
      <c r="V15" s="36"/>
      <c r="W15" s="36">
        <v>9</v>
      </c>
      <c r="X15" s="40"/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40"/>
      <c r="AP15" s="54">
        <v>18.850000000000001</v>
      </c>
      <c r="AQ15" s="54"/>
      <c r="AR15" s="54"/>
      <c r="AS15" s="54"/>
      <c r="AT15" s="54"/>
      <c r="AU15" s="54"/>
      <c r="AV15" s="54"/>
      <c r="AW15" s="54"/>
      <c r="AX15" s="54"/>
      <c r="AY15" s="54"/>
      <c r="AZ15" s="41">
        <f>AP15*C14</f>
        <v>1460875</v>
      </c>
      <c r="BA15" s="41"/>
      <c r="BB15" s="41"/>
      <c r="BC15" s="41"/>
      <c r="BD15" s="41"/>
      <c r="BE15" s="41"/>
      <c r="BF15" s="41"/>
      <c r="BG15" s="41"/>
      <c r="BH15" s="41"/>
    </row>
    <row r="16" spans="1:60" ht="13.9" hidden="1" x14ac:dyDescent="0.25"/>
    <row r="18" spans="1:64" x14ac:dyDescent="0.25">
      <c r="A18" s="1" t="s">
        <v>13</v>
      </c>
    </row>
    <row r="19" spans="1:64" x14ac:dyDescent="0.25">
      <c r="A19" s="1" t="s">
        <v>32</v>
      </c>
      <c r="D19" s="1" t="s">
        <v>4</v>
      </c>
      <c r="E19" s="1" t="s">
        <v>0</v>
      </c>
      <c r="F19" s="21">
        <f>AP7</f>
        <v>29.98</v>
      </c>
      <c r="G19" s="21"/>
      <c r="H19" s="21"/>
      <c r="I19" s="21"/>
      <c r="J19" s="6" t="s">
        <v>1</v>
      </c>
      <c r="K19" s="21">
        <f>AP8</f>
        <v>29.55</v>
      </c>
      <c r="L19" s="18"/>
      <c r="M19" s="18"/>
      <c r="N19" s="18"/>
      <c r="O19" s="1" t="s">
        <v>1</v>
      </c>
      <c r="P19" s="21">
        <f>AP9</f>
        <v>19.899999999999999</v>
      </c>
      <c r="Q19" s="18"/>
      <c r="R19" s="18"/>
      <c r="S19" s="18"/>
      <c r="T19" s="1" t="s">
        <v>1</v>
      </c>
      <c r="U19" s="21">
        <f>AP10</f>
        <v>30</v>
      </c>
      <c r="V19" s="18"/>
      <c r="W19" s="18"/>
      <c r="X19" s="18"/>
      <c r="Y19" s="1" t="s">
        <v>1</v>
      </c>
      <c r="Z19" s="21">
        <f>AP11</f>
        <v>24.5</v>
      </c>
      <c r="AA19" s="18"/>
      <c r="AB19" s="18"/>
      <c r="AC19" s="18"/>
      <c r="AD19" s="1" t="s">
        <v>1</v>
      </c>
      <c r="AE19" s="21">
        <f>AP12</f>
        <v>21</v>
      </c>
      <c r="AF19" s="18"/>
      <c r="AG19" s="18"/>
      <c r="AH19" s="18"/>
      <c r="AI19" s="1" t="s">
        <v>1</v>
      </c>
      <c r="AJ19" s="21">
        <f>AP13</f>
        <v>25</v>
      </c>
      <c r="AK19" s="18"/>
      <c r="AL19" s="18"/>
      <c r="AM19" s="18"/>
      <c r="AN19" s="1" t="s">
        <v>1</v>
      </c>
      <c r="AO19" s="21">
        <f>AP14</f>
        <v>25.5</v>
      </c>
      <c r="AP19" s="18"/>
      <c r="AQ19" s="18"/>
      <c r="AR19" s="18"/>
      <c r="AS19" s="1" t="s">
        <v>1</v>
      </c>
      <c r="AT19" s="21">
        <f>AP15</f>
        <v>18.850000000000001</v>
      </c>
      <c r="AU19" s="18"/>
      <c r="AV19" s="18"/>
      <c r="AW19" s="18"/>
      <c r="AX19" s="1" t="s">
        <v>1</v>
      </c>
      <c r="AY19" s="1" t="s">
        <v>2</v>
      </c>
      <c r="AZ19" s="1" t="s">
        <v>3</v>
      </c>
      <c r="BA19" s="18">
        <f>A15</f>
        <v>9</v>
      </c>
      <c r="BB19" s="18"/>
      <c r="BC19" s="1" t="s">
        <v>4</v>
      </c>
    </row>
    <row r="20" spans="1:64" ht="13.9" x14ac:dyDescent="0.25">
      <c r="D20" s="1" t="s">
        <v>4</v>
      </c>
      <c r="E20" s="20">
        <f>(SUM(AP7:AY15))/A15</f>
        <v>24.92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64" x14ac:dyDescent="0.25">
      <c r="A21" s="1" t="s">
        <v>14</v>
      </c>
    </row>
    <row r="22" spans="1:64" ht="18" x14ac:dyDescent="0.25">
      <c r="A22" s="1" t="s">
        <v>33</v>
      </c>
      <c r="F22" s="1" t="s">
        <v>4</v>
      </c>
      <c r="G22" s="1" t="s">
        <v>0</v>
      </c>
      <c r="H22" s="21">
        <f>AP7</f>
        <v>29.98</v>
      </c>
      <c r="I22" s="18"/>
      <c r="J22" s="18"/>
      <c r="K22" s="18"/>
      <c r="L22" s="1" t="s">
        <v>5</v>
      </c>
      <c r="M22" s="17">
        <f>E20</f>
        <v>24.92</v>
      </c>
      <c r="N22" s="18"/>
      <c r="O22" s="18"/>
      <c r="P22" s="18"/>
      <c r="Q22" s="18"/>
      <c r="R22" s="18"/>
      <c r="S22" s="1" t="s">
        <v>2</v>
      </c>
      <c r="T22" s="7">
        <v>2</v>
      </c>
      <c r="U22" s="1" t="s">
        <v>1</v>
      </c>
      <c r="V22" s="1" t="s">
        <v>0</v>
      </c>
      <c r="W22" s="21">
        <f>AP8</f>
        <v>29.55</v>
      </c>
      <c r="X22" s="18"/>
      <c r="Y22" s="18"/>
      <c r="Z22" s="18"/>
      <c r="AA22" s="1" t="s">
        <v>5</v>
      </c>
      <c r="AB22" s="17">
        <f>E20</f>
        <v>24.92</v>
      </c>
      <c r="AC22" s="18"/>
      <c r="AD22" s="18"/>
      <c r="AE22" s="18"/>
      <c r="AF22" s="18"/>
      <c r="AG22" s="18"/>
      <c r="AH22" s="1" t="s">
        <v>2</v>
      </c>
      <c r="AI22" s="7">
        <v>2</v>
      </c>
      <c r="AJ22" s="1" t="s">
        <v>1</v>
      </c>
      <c r="AK22" s="1" t="s">
        <v>0</v>
      </c>
      <c r="AL22" s="21">
        <f>AP9</f>
        <v>19.899999999999999</v>
      </c>
      <c r="AM22" s="18"/>
      <c r="AN22" s="18"/>
      <c r="AO22" s="18"/>
      <c r="AP22" s="1" t="s">
        <v>5</v>
      </c>
      <c r="AQ22" s="17">
        <f>E20</f>
        <v>24.92</v>
      </c>
      <c r="AR22" s="18"/>
      <c r="AS22" s="18"/>
      <c r="AT22" s="18"/>
      <c r="AU22" s="18"/>
      <c r="AV22" s="18"/>
      <c r="AW22" s="1" t="s">
        <v>2</v>
      </c>
      <c r="AX22" s="7">
        <v>2</v>
      </c>
      <c r="AY22" s="1" t="s">
        <v>1</v>
      </c>
    </row>
    <row r="23" spans="1:64" ht="16.899999999999999" x14ac:dyDescent="0.25">
      <c r="F23" s="1" t="s">
        <v>1</v>
      </c>
      <c r="G23" s="1" t="s">
        <v>0</v>
      </c>
      <c r="H23" s="21">
        <f>AP10</f>
        <v>30</v>
      </c>
      <c r="I23" s="18"/>
      <c r="J23" s="18"/>
      <c r="K23" s="18"/>
      <c r="L23" s="1" t="s">
        <v>5</v>
      </c>
      <c r="M23" s="17">
        <f>E20</f>
        <v>24.92</v>
      </c>
      <c r="N23" s="18"/>
      <c r="O23" s="18"/>
      <c r="P23" s="18"/>
      <c r="Q23" s="18"/>
      <c r="R23" s="18"/>
      <c r="S23" s="1" t="s">
        <v>2</v>
      </c>
      <c r="T23" s="7">
        <v>2</v>
      </c>
      <c r="U23" s="1" t="s">
        <v>1</v>
      </c>
      <c r="V23" s="1" t="s">
        <v>0</v>
      </c>
      <c r="W23" s="21">
        <f>AP11</f>
        <v>24.5</v>
      </c>
      <c r="X23" s="18"/>
      <c r="Y23" s="18"/>
      <c r="Z23" s="18"/>
      <c r="AA23" s="1" t="s">
        <v>5</v>
      </c>
      <c r="AB23" s="17">
        <f>E20</f>
        <v>24.92</v>
      </c>
      <c r="AC23" s="18"/>
      <c r="AD23" s="18"/>
      <c r="AE23" s="18"/>
      <c r="AF23" s="18"/>
      <c r="AG23" s="18"/>
      <c r="AH23" s="1" t="s">
        <v>2</v>
      </c>
      <c r="AI23" s="7">
        <v>2</v>
      </c>
      <c r="AJ23" s="1" t="s">
        <v>1</v>
      </c>
      <c r="AK23" s="1" t="s">
        <v>0</v>
      </c>
      <c r="AL23" s="21">
        <f>AP12</f>
        <v>21</v>
      </c>
      <c r="AM23" s="18"/>
      <c r="AN23" s="18"/>
      <c r="AO23" s="18"/>
      <c r="AP23" s="1" t="s">
        <v>5</v>
      </c>
      <c r="AQ23" s="17">
        <f>E20</f>
        <v>24.92</v>
      </c>
      <c r="AR23" s="18"/>
      <c r="AS23" s="18"/>
      <c r="AT23" s="18"/>
      <c r="AU23" s="18"/>
      <c r="AV23" s="18"/>
      <c r="AW23" s="1" t="s">
        <v>2</v>
      </c>
      <c r="AX23" s="7">
        <v>2</v>
      </c>
      <c r="AY23" s="1" t="s">
        <v>1</v>
      </c>
    </row>
    <row r="24" spans="1:64" ht="16.899999999999999" x14ac:dyDescent="0.25">
      <c r="F24" s="1" t="s">
        <v>1</v>
      </c>
      <c r="G24" s="1" t="s">
        <v>0</v>
      </c>
      <c r="H24" s="21">
        <f>AP13</f>
        <v>25</v>
      </c>
      <c r="I24" s="21"/>
      <c r="J24" s="21"/>
      <c r="K24" s="21"/>
      <c r="L24" s="1" t="s">
        <v>5</v>
      </c>
      <c r="M24" s="17">
        <f>E20</f>
        <v>24.92</v>
      </c>
      <c r="N24" s="17"/>
      <c r="O24" s="17"/>
      <c r="P24" s="17"/>
      <c r="Q24" s="17"/>
      <c r="R24" s="17"/>
      <c r="S24" s="1" t="s">
        <v>2</v>
      </c>
      <c r="T24" s="7">
        <v>2</v>
      </c>
      <c r="U24" s="1" t="s">
        <v>1</v>
      </c>
      <c r="V24" s="1" t="s">
        <v>0</v>
      </c>
      <c r="W24" s="21">
        <f>AP14</f>
        <v>25.5</v>
      </c>
      <c r="X24" s="18"/>
      <c r="Y24" s="18"/>
      <c r="Z24" s="18"/>
      <c r="AA24" s="1" t="s">
        <v>5</v>
      </c>
      <c r="AB24" s="17">
        <f>E20</f>
        <v>24.92</v>
      </c>
      <c r="AC24" s="18"/>
      <c r="AD24" s="18"/>
      <c r="AE24" s="18"/>
      <c r="AF24" s="18"/>
      <c r="AG24" s="18"/>
      <c r="AH24" s="1" t="s">
        <v>2</v>
      </c>
      <c r="AI24" s="7">
        <v>2</v>
      </c>
      <c r="AJ24" s="1" t="s">
        <v>1</v>
      </c>
      <c r="AK24" s="1" t="s">
        <v>0</v>
      </c>
      <c r="AL24" s="21">
        <f>AP15</f>
        <v>18.850000000000001</v>
      </c>
      <c r="AM24" s="18"/>
      <c r="AN24" s="18"/>
      <c r="AO24" s="18"/>
      <c r="AP24" s="1" t="s">
        <v>5</v>
      </c>
      <c r="AQ24" s="17">
        <f>E20</f>
        <v>24.92</v>
      </c>
      <c r="AR24" s="18"/>
      <c r="AS24" s="18"/>
      <c r="AT24" s="18"/>
      <c r="AU24" s="18"/>
      <c r="AV24" s="18"/>
      <c r="AW24" s="1" t="s">
        <v>2</v>
      </c>
      <c r="AX24" s="7">
        <v>2</v>
      </c>
      <c r="AY24" s="1" t="s">
        <v>4</v>
      </c>
      <c r="AZ24" s="20">
        <f>(AP7-E20)*(AP7-E20)+(AP8-E20)*(AP8-E20)+(AP9-E20)*(AP9-E20)+(AP10-E20)*(AP10-E20)+(AP11-E20)*(AP11-E20)+(AP12-E20)*(AP12-E20)+(AP13-E20)*(AP13-E20)+(AP14-E20)*(AP14-E20)+(AP15-E20)*(AP15-E20)</f>
        <v>150.77780000000001</v>
      </c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</row>
    <row r="25" spans="1:64" ht="16.899999999999999" hidden="1" x14ac:dyDescent="0.25">
      <c r="H25" s="21"/>
      <c r="I25" s="21"/>
      <c r="J25" s="21"/>
      <c r="K25" s="21"/>
      <c r="M25" s="17"/>
      <c r="N25" s="17"/>
      <c r="O25" s="17"/>
      <c r="P25" s="17"/>
      <c r="Q25" s="17"/>
      <c r="R25" s="17"/>
      <c r="T25" s="7"/>
      <c r="AI25" s="7"/>
      <c r="AL25" s="6"/>
      <c r="AM25" s="2"/>
      <c r="AN25" s="2"/>
      <c r="AO25" s="2"/>
      <c r="AQ25" s="8"/>
      <c r="AR25" s="2"/>
      <c r="AS25" s="2"/>
      <c r="AT25" s="2"/>
      <c r="AU25" s="2"/>
      <c r="AV25" s="2"/>
      <c r="AX25" s="7"/>
    </row>
    <row r="27" spans="1:64" ht="13.9" x14ac:dyDescent="0.25">
      <c r="A27" s="1" t="s">
        <v>7</v>
      </c>
      <c r="E27" s="18">
        <f>A15</f>
        <v>9</v>
      </c>
      <c r="F27" s="18"/>
      <c r="G27" s="1" t="s">
        <v>5</v>
      </c>
      <c r="H27" s="18">
        <v>1</v>
      </c>
      <c r="I27" s="18"/>
      <c r="J27" s="1" t="s">
        <v>4</v>
      </c>
      <c r="K27" s="25">
        <f>A15-1</f>
        <v>8</v>
      </c>
      <c r="L27" s="25"/>
      <c r="M27" s="25"/>
      <c r="N27" s="25"/>
      <c r="O27" s="25"/>
      <c r="P27" s="25"/>
    </row>
    <row r="28" spans="1:64" ht="13.9" x14ac:dyDescent="0.25">
      <c r="K28" s="4"/>
    </row>
    <row r="31" spans="1:64" x14ac:dyDescent="0.25">
      <c r="A31" s="1" t="s">
        <v>8</v>
      </c>
      <c r="D31" s="1" t="s">
        <v>6</v>
      </c>
      <c r="E31" s="17">
        <f>AZ24</f>
        <v>150.77780000000001</v>
      </c>
      <c r="F31" s="18"/>
      <c r="G31" s="18"/>
      <c r="H31" s="18"/>
      <c r="I31" s="18"/>
      <c r="J31" s="18"/>
      <c r="K31" s="1" t="s">
        <v>3</v>
      </c>
      <c r="L31" s="18">
        <f>K27</f>
        <v>8</v>
      </c>
      <c r="M31" s="18"/>
      <c r="N31" s="1" t="s">
        <v>4</v>
      </c>
      <c r="O31" s="20">
        <f>SQRT(AZ24/K27)</f>
        <v>4.341339079132152</v>
      </c>
      <c r="P31" s="20"/>
      <c r="Q31" s="20"/>
      <c r="R31" s="20"/>
      <c r="S31" s="20"/>
      <c r="T31" s="20"/>
      <c r="U31" s="20"/>
      <c r="V31" s="20"/>
    </row>
    <row r="32" spans="1:64" x14ac:dyDescent="0.25">
      <c r="A32" s="1" t="s">
        <v>15</v>
      </c>
    </row>
    <row r="35" spans="1:60" ht="13.9" x14ac:dyDescent="0.25">
      <c r="A35" s="1" t="s">
        <v>34</v>
      </c>
      <c r="C35" s="1" t="s">
        <v>4</v>
      </c>
      <c r="D35" s="17">
        <f>O31</f>
        <v>4.341339079132152</v>
      </c>
      <c r="E35" s="18"/>
      <c r="F35" s="18"/>
      <c r="G35" s="18"/>
      <c r="H35" s="18"/>
      <c r="I35" s="1" t="s">
        <v>3</v>
      </c>
      <c r="J35" s="17">
        <f>E20</f>
        <v>24.92</v>
      </c>
      <c r="K35" s="18"/>
      <c r="L35" s="18"/>
      <c r="M35" s="18"/>
      <c r="N35" s="18"/>
      <c r="O35" s="1" t="s">
        <v>9</v>
      </c>
      <c r="P35" s="18">
        <v>100</v>
      </c>
      <c r="Q35" s="18"/>
      <c r="R35" s="18"/>
      <c r="S35" s="1" t="s">
        <v>4</v>
      </c>
      <c r="T35" s="18">
        <f>O31/E20*100</f>
        <v>17.421103848844911</v>
      </c>
      <c r="U35" s="18"/>
      <c r="V35" s="18"/>
      <c r="W35" s="18"/>
      <c r="X35" s="18"/>
      <c r="Y35" s="1" t="s">
        <v>12</v>
      </c>
    </row>
    <row r="39" spans="1:60" x14ac:dyDescent="0.25">
      <c r="A39" s="1" t="s">
        <v>35</v>
      </c>
      <c r="J39" s="18">
        <f>C14</f>
        <v>77500</v>
      </c>
      <c r="K39" s="18"/>
      <c r="L39" s="18"/>
      <c r="M39" s="18"/>
      <c r="N39" s="18"/>
      <c r="O39" s="1" t="s">
        <v>3</v>
      </c>
      <c r="P39" s="18">
        <f>A15</f>
        <v>9</v>
      </c>
      <c r="Q39" s="18"/>
      <c r="R39" s="1" t="s">
        <v>9</v>
      </c>
      <c r="S39" s="1" t="s">
        <v>0</v>
      </c>
      <c r="T39" s="21">
        <f>AP7</f>
        <v>29.98</v>
      </c>
      <c r="U39" s="21"/>
      <c r="V39" s="21"/>
      <c r="W39" s="21"/>
      <c r="X39" s="6" t="s">
        <v>1</v>
      </c>
      <c r="Y39" s="21">
        <f>AP8</f>
        <v>29.55</v>
      </c>
      <c r="Z39" s="18"/>
      <c r="AA39" s="18"/>
      <c r="AB39" s="18"/>
      <c r="AC39" s="1" t="s">
        <v>1</v>
      </c>
      <c r="AD39" s="21">
        <f>AP9</f>
        <v>19.899999999999999</v>
      </c>
      <c r="AE39" s="18"/>
      <c r="AF39" s="18"/>
      <c r="AG39" s="18"/>
      <c r="AH39" s="1" t="s">
        <v>1</v>
      </c>
      <c r="AI39" s="21">
        <f>AP10</f>
        <v>30</v>
      </c>
      <c r="AJ39" s="18"/>
      <c r="AK39" s="18"/>
      <c r="AL39" s="18"/>
      <c r="AM39" s="1" t="s">
        <v>1</v>
      </c>
      <c r="AN39" s="21">
        <f>AP11</f>
        <v>24.5</v>
      </c>
      <c r="AO39" s="18"/>
      <c r="AP39" s="18"/>
      <c r="AQ39" s="18"/>
      <c r="AR39" s="1" t="s">
        <v>1</v>
      </c>
      <c r="AS39" s="21">
        <f>AP12</f>
        <v>21</v>
      </c>
      <c r="AT39" s="18"/>
      <c r="AU39" s="18"/>
      <c r="AV39" s="18"/>
      <c r="AW39" s="1" t="s">
        <v>1</v>
      </c>
      <c r="AX39" s="21">
        <f>AP13</f>
        <v>25</v>
      </c>
      <c r="AY39" s="18"/>
      <c r="AZ39" s="18"/>
      <c r="BA39" s="18"/>
      <c r="BB39" s="1" t="s">
        <v>1</v>
      </c>
      <c r="BC39" s="21">
        <f>AP14</f>
        <v>25.5</v>
      </c>
      <c r="BD39" s="18"/>
      <c r="BE39" s="18"/>
      <c r="BF39" s="18"/>
      <c r="BG39" s="1" t="s">
        <v>1</v>
      </c>
      <c r="BH39" s="6"/>
    </row>
    <row r="40" spans="1:60" x14ac:dyDescent="0.25">
      <c r="J40" s="1" t="s">
        <v>1</v>
      </c>
      <c r="K40" s="21">
        <f>AP15</f>
        <v>18.850000000000001</v>
      </c>
      <c r="L40" s="18"/>
      <c r="M40" s="18"/>
      <c r="N40" s="18"/>
      <c r="O40" s="1" t="s">
        <v>1</v>
      </c>
      <c r="P40" s="1" t="s">
        <v>2</v>
      </c>
      <c r="Q40" s="1" t="s">
        <v>4</v>
      </c>
      <c r="R40" s="57">
        <f>C14/A15*(SUM(AP7:AY15))</f>
        <v>1931300</v>
      </c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</row>
    <row r="41" spans="1:60" x14ac:dyDescent="0.25">
      <c r="A41" s="1" t="s">
        <v>38</v>
      </c>
      <c r="K41" s="5"/>
      <c r="L41" s="3" t="s">
        <v>4</v>
      </c>
      <c r="M41" s="57">
        <f>R40</f>
        <v>1931300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9" t="s">
        <v>3</v>
      </c>
      <c r="Y41" s="21">
        <f>C14</f>
        <v>77500</v>
      </c>
      <c r="Z41" s="21"/>
      <c r="AA41" s="21"/>
      <c r="AB41" s="21"/>
      <c r="AC41" s="21"/>
      <c r="AD41" s="21"/>
      <c r="AE41" s="21"/>
      <c r="AF41" s="21"/>
      <c r="AG41" s="9" t="s">
        <v>4</v>
      </c>
      <c r="AH41" s="20">
        <f>R40/C14</f>
        <v>24.92</v>
      </c>
      <c r="AI41" s="20"/>
      <c r="AJ41" s="20"/>
      <c r="AK41" s="20"/>
      <c r="AL41" s="20"/>
      <c r="AM41" s="20"/>
      <c r="AN41" s="20"/>
      <c r="AO41" s="20"/>
    </row>
    <row r="42" spans="1:60" ht="13.9" hidden="1" x14ac:dyDescent="0.25">
      <c r="A42" s="1" t="s">
        <v>39</v>
      </c>
      <c r="K42" s="5"/>
      <c r="L42" s="3"/>
      <c r="M42" s="3"/>
      <c r="N42" s="3"/>
      <c r="P42" s="5"/>
      <c r="Q42" s="3"/>
      <c r="R42" s="3"/>
      <c r="S42" s="3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60" ht="13.9" hidden="1" x14ac:dyDescent="0.25">
      <c r="A43" s="1" t="s">
        <v>40</v>
      </c>
      <c r="F43" s="19">
        <f>AH41</f>
        <v>24.92</v>
      </c>
      <c r="G43" s="19"/>
      <c r="H43" s="19"/>
      <c r="I43" s="19"/>
      <c r="J43" s="19"/>
      <c r="K43" s="19"/>
      <c r="L43" s="2" t="s">
        <v>41</v>
      </c>
      <c r="M43" s="25" t="s">
        <v>42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</row>
    <row r="44" spans="1:60" ht="13.9" hidden="1" x14ac:dyDescent="0.25">
      <c r="A44" s="1" t="s">
        <v>45</v>
      </c>
      <c r="AO44" s="18">
        <v>24.92</v>
      </c>
      <c r="AP44" s="18"/>
      <c r="AQ44" s="18"/>
      <c r="AR44" s="18"/>
      <c r="AS44" s="1" t="s">
        <v>43</v>
      </c>
      <c r="AW44" s="1" t="s">
        <v>46</v>
      </c>
    </row>
    <row r="45" spans="1:60" ht="13.9" hidden="1" x14ac:dyDescent="0.25">
      <c r="A45" s="1" t="s">
        <v>47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21">
        <f>C14*AO44</f>
        <v>1931300.0000000002</v>
      </c>
      <c r="V45" s="21"/>
      <c r="W45" s="21"/>
      <c r="X45" s="21"/>
      <c r="Y45" s="21"/>
      <c r="Z45" s="21"/>
      <c r="AA45" s="21"/>
      <c r="AB45" s="21"/>
      <c r="AC45" s="1" t="s">
        <v>10</v>
      </c>
      <c r="AG45" s="3"/>
      <c r="AH45" s="3"/>
      <c r="AI45" s="3"/>
      <c r="AJ45" s="3"/>
    </row>
    <row r="46" spans="1:60" x14ac:dyDescent="0.25">
      <c r="K46" s="3"/>
      <c r="L46" s="3"/>
      <c r="M46" s="3"/>
      <c r="N46" s="3"/>
      <c r="O46" s="3"/>
      <c r="P46" s="3"/>
      <c r="Q46" s="3"/>
      <c r="R46" s="3"/>
      <c r="S46" s="3"/>
      <c r="T46" s="3"/>
      <c r="U46" s="5"/>
      <c r="V46" s="5"/>
      <c r="W46" s="5"/>
      <c r="X46" s="5"/>
      <c r="Y46" s="5"/>
      <c r="Z46" s="5"/>
      <c r="AA46" s="5"/>
      <c r="AB46" s="5"/>
      <c r="AG46" s="3"/>
      <c r="AH46" s="3"/>
      <c r="AI46" s="3"/>
      <c r="AJ46" s="3"/>
    </row>
    <row r="47" spans="1:60" x14ac:dyDescent="0.25">
      <c r="AG47" s="3"/>
      <c r="AH47" s="3"/>
      <c r="AI47" s="3"/>
      <c r="AJ47" s="3"/>
    </row>
    <row r="48" spans="1:60" x14ac:dyDescent="0.25">
      <c r="A48" s="1" t="s">
        <v>19</v>
      </c>
    </row>
    <row r="49" spans="1:64" x14ac:dyDescent="0.25">
      <c r="A49" s="1" t="s">
        <v>20</v>
      </c>
      <c r="AZ49" s="1" t="s">
        <v>21</v>
      </c>
    </row>
    <row r="52" spans="1:64" s="10" customFormat="1" ht="12.75" x14ac:dyDescent="0.2">
      <c r="A52" s="10" t="s">
        <v>11</v>
      </c>
    </row>
    <row r="54" spans="1:64" ht="82.5" customHeight="1" x14ac:dyDescent="0.25">
      <c r="A54" s="56" t="s">
        <v>36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L54" s="4"/>
    </row>
    <row r="56" spans="1:64" ht="87.75" customHeight="1" x14ac:dyDescent="0.25">
      <c r="A56" s="56" t="s">
        <v>37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</row>
  </sheetData>
  <mergeCells count="134">
    <mergeCell ref="U45:AB45"/>
    <mergeCell ref="AO44:AR44"/>
    <mergeCell ref="A14:B14"/>
    <mergeCell ref="A54:BH54"/>
    <mergeCell ref="A56:BH56"/>
    <mergeCell ref="AZ14:BH14"/>
    <mergeCell ref="AP14:AY14"/>
    <mergeCell ref="Y14:AO14"/>
    <mergeCell ref="W14:X14"/>
    <mergeCell ref="N14:V14"/>
    <mergeCell ref="M41:W41"/>
    <mergeCell ref="Y41:AF41"/>
    <mergeCell ref="AH41:AO41"/>
    <mergeCell ref="F43:K43"/>
    <mergeCell ref="M43:BH43"/>
    <mergeCell ref="AN39:AQ39"/>
    <mergeCell ref="AS39:AV39"/>
    <mergeCell ref="AX39:BA39"/>
    <mergeCell ref="BC39:BF39"/>
    <mergeCell ref="K40:N40"/>
    <mergeCell ref="R40:AC40"/>
    <mergeCell ref="J39:N39"/>
    <mergeCell ref="P39:Q39"/>
    <mergeCell ref="T39:W39"/>
    <mergeCell ref="Y39:AB39"/>
    <mergeCell ref="AD39:AG39"/>
    <mergeCell ref="AI39:AL39"/>
    <mergeCell ref="E31:J31"/>
    <mergeCell ref="L31:M31"/>
    <mergeCell ref="O31:V31"/>
    <mergeCell ref="D35:H35"/>
    <mergeCell ref="J35:N35"/>
    <mergeCell ref="P35:R35"/>
    <mergeCell ref="T35:X35"/>
    <mergeCell ref="H25:K25"/>
    <mergeCell ref="M25:R25"/>
    <mergeCell ref="AZ24:BL24"/>
    <mergeCell ref="E27:F27"/>
    <mergeCell ref="H27:I27"/>
    <mergeCell ref="K27:P27"/>
    <mergeCell ref="H24:K24"/>
    <mergeCell ref="M24:R24"/>
    <mergeCell ref="W24:Z24"/>
    <mergeCell ref="AB24:AG24"/>
    <mergeCell ref="AL24:AO24"/>
    <mergeCell ref="AQ24:AV24"/>
    <mergeCell ref="H23:K23"/>
    <mergeCell ref="M23:R23"/>
    <mergeCell ref="W23:Z23"/>
    <mergeCell ref="AB23:AG23"/>
    <mergeCell ref="AL23:AO23"/>
    <mergeCell ref="AQ23:AV23"/>
    <mergeCell ref="H22:K22"/>
    <mergeCell ref="M22:R22"/>
    <mergeCell ref="W22:Z22"/>
    <mergeCell ref="AB22:AG22"/>
    <mergeCell ref="AL22:AO22"/>
    <mergeCell ref="AQ22:AV22"/>
    <mergeCell ref="AJ19:AM19"/>
    <mergeCell ref="AO19:AR19"/>
    <mergeCell ref="AT19:AW19"/>
    <mergeCell ref="BA19:BB19"/>
    <mergeCell ref="E20:S20"/>
    <mergeCell ref="F19:I19"/>
    <mergeCell ref="K19:N19"/>
    <mergeCell ref="P19:S19"/>
    <mergeCell ref="U19:X19"/>
    <mergeCell ref="Z19:AC19"/>
    <mergeCell ref="AE19:AH19"/>
    <mergeCell ref="AZ15:BH15"/>
    <mergeCell ref="A15:B15"/>
    <mergeCell ref="C15:M15"/>
    <mergeCell ref="C14:M14"/>
    <mergeCell ref="N15:V15"/>
    <mergeCell ref="W15:X15"/>
    <mergeCell ref="Y15:AO15"/>
    <mergeCell ref="AP15:AY15"/>
    <mergeCell ref="AZ13:BH13"/>
    <mergeCell ref="A13:B13"/>
    <mergeCell ref="C13:M13"/>
    <mergeCell ref="N13:V13"/>
    <mergeCell ref="W13:X13"/>
    <mergeCell ref="Y13:AO13"/>
    <mergeCell ref="AP13:AY13"/>
    <mergeCell ref="AZ11:BH11"/>
    <mergeCell ref="A12:B12"/>
    <mergeCell ref="C12:M12"/>
    <mergeCell ref="N12:V12"/>
    <mergeCell ref="W12:X12"/>
    <mergeCell ref="Y12:AO12"/>
    <mergeCell ref="AP12:AY12"/>
    <mergeCell ref="AZ12:BH12"/>
    <mergeCell ref="A11:B11"/>
    <mergeCell ref="C11:M11"/>
    <mergeCell ref="N11:V11"/>
    <mergeCell ref="W11:X11"/>
    <mergeCell ref="Y11:AO11"/>
    <mergeCell ref="AP11:AY11"/>
    <mergeCell ref="AZ9:BH9"/>
    <mergeCell ref="A10:B10"/>
    <mergeCell ref="C10:M10"/>
    <mergeCell ref="N10:V10"/>
    <mergeCell ref="W10:X10"/>
    <mergeCell ref="Y10:AO10"/>
    <mergeCell ref="AP10:AY10"/>
    <mergeCell ref="AZ10:BH10"/>
    <mergeCell ref="A9:B9"/>
    <mergeCell ref="C9:M9"/>
    <mergeCell ref="N9:V9"/>
    <mergeCell ref="W9:X9"/>
    <mergeCell ref="Y9:AO9"/>
    <mergeCell ref="AP9:AY9"/>
    <mergeCell ref="A8:B8"/>
    <mergeCell ref="C8:M8"/>
    <mergeCell ref="N8:V8"/>
    <mergeCell ref="W8:X8"/>
    <mergeCell ref="Y8:AO8"/>
    <mergeCell ref="AP8:AY8"/>
    <mergeCell ref="AZ8:BH8"/>
    <mergeCell ref="A7:B7"/>
    <mergeCell ref="C7:M7"/>
    <mergeCell ref="N7:V7"/>
    <mergeCell ref="W7:X7"/>
    <mergeCell ref="Y7:AO7"/>
    <mergeCell ref="AP7:AY7"/>
    <mergeCell ref="A1:BH1"/>
    <mergeCell ref="A2:BH2"/>
    <mergeCell ref="A4:B6"/>
    <mergeCell ref="C4:M6"/>
    <mergeCell ref="N4:X6"/>
    <mergeCell ref="Y4:AO6"/>
    <mergeCell ref="AP4:AY6"/>
    <mergeCell ref="AZ4:BH6"/>
    <mergeCell ref="AZ7:BH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6"/>
  <sheetViews>
    <sheetView view="pageBreakPreview" zoomScaleNormal="100" zoomScaleSheetLayoutView="100" workbookViewId="0">
      <selection activeCell="AO44" sqref="AO44:AR44"/>
    </sheetView>
  </sheetViews>
  <sheetFormatPr defaultColWidth="9.140625" defaultRowHeight="15" x14ac:dyDescent="0.25"/>
  <cols>
    <col min="1" max="60" width="1.42578125" style="1" customWidth="1"/>
    <col min="61" max="16384" width="9.140625" style="1"/>
  </cols>
  <sheetData>
    <row r="1" spans="1:60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</row>
    <row r="2" spans="1:60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9.75" customHeight="1" x14ac:dyDescent="0.25"/>
    <row r="4" spans="1:60" ht="15" customHeight="1" x14ac:dyDescent="0.25">
      <c r="A4" s="34" t="s">
        <v>22</v>
      </c>
      <c r="B4" s="34"/>
      <c r="C4" s="34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26" t="s">
        <v>18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42" t="s">
        <v>26</v>
      </c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42" t="s">
        <v>27</v>
      </c>
      <c r="AQ4" s="43"/>
      <c r="AR4" s="43"/>
      <c r="AS4" s="43"/>
      <c r="AT4" s="43"/>
      <c r="AU4" s="43"/>
      <c r="AV4" s="43"/>
      <c r="AW4" s="43"/>
      <c r="AX4" s="43"/>
      <c r="AY4" s="44"/>
      <c r="AZ4" s="34" t="s">
        <v>28</v>
      </c>
      <c r="BA4" s="34"/>
      <c r="BB4" s="34"/>
      <c r="BC4" s="34"/>
      <c r="BD4" s="34"/>
      <c r="BE4" s="34"/>
      <c r="BF4" s="34"/>
      <c r="BG4" s="34"/>
      <c r="BH4" s="34"/>
    </row>
    <row r="5" spans="1:60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5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7"/>
      <c r="AP5" s="45"/>
      <c r="AQ5" s="46"/>
      <c r="AR5" s="46"/>
      <c r="AS5" s="46"/>
      <c r="AT5" s="46"/>
      <c r="AU5" s="46"/>
      <c r="AV5" s="46"/>
      <c r="AW5" s="46"/>
      <c r="AX5" s="46"/>
      <c r="AY5" s="47"/>
      <c r="AZ5" s="34"/>
      <c r="BA5" s="34"/>
      <c r="BB5" s="34"/>
      <c r="BC5" s="34"/>
      <c r="BD5" s="34"/>
      <c r="BE5" s="34"/>
      <c r="BF5" s="34"/>
      <c r="BG5" s="34"/>
      <c r="BH5" s="34"/>
    </row>
    <row r="6" spans="1:60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48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50"/>
      <c r="AP6" s="48"/>
      <c r="AQ6" s="49"/>
      <c r="AR6" s="49"/>
      <c r="AS6" s="49"/>
      <c r="AT6" s="49"/>
      <c r="AU6" s="49"/>
      <c r="AV6" s="49"/>
      <c r="AW6" s="49"/>
      <c r="AX6" s="49"/>
      <c r="AY6" s="50"/>
      <c r="AZ6" s="34"/>
      <c r="BA6" s="34"/>
      <c r="BB6" s="34"/>
      <c r="BC6" s="34"/>
      <c r="BD6" s="34"/>
      <c r="BE6" s="34"/>
      <c r="BF6" s="34"/>
      <c r="BG6" s="34"/>
      <c r="BH6" s="34"/>
    </row>
    <row r="7" spans="1:60" x14ac:dyDescent="0.25">
      <c r="A7" s="27">
        <v>1</v>
      </c>
      <c r="B7" s="27"/>
      <c r="C7" s="31" t="s">
        <v>48</v>
      </c>
      <c r="D7" s="32"/>
      <c r="E7" s="32"/>
      <c r="F7" s="32"/>
      <c r="G7" s="32"/>
      <c r="H7" s="32"/>
      <c r="I7" s="32"/>
      <c r="J7" s="32"/>
      <c r="K7" s="32"/>
      <c r="L7" s="32"/>
      <c r="M7" s="33"/>
      <c r="N7" s="35" t="s">
        <v>30</v>
      </c>
      <c r="O7" s="36"/>
      <c r="P7" s="36"/>
      <c r="Q7" s="36"/>
      <c r="R7" s="36"/>
      <c r="S7" s="36"/>
      <c r="T7" s="36"/>
      <c r="U7" s="36"/>
      <c r="V7" s="36"/>
      <c r="W7" s="36">
        <v>1</v>
      </c>
      <c r="X7" s="40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40"/>
      <c r="AP7" s="51">
        <v>27.08</v>
      </c>
      <c r="AQ7" s="52"/>
      <c r="AR7" s="52"/>
      <c r="AS7" s="52"/>
      <c r="AT7" s="52"/>
      <c r="AU7" s="52"/>
      <c r="AV7" s="52"/>
      <c r="AW7" s="52"/>
      <c r="AX7" s="52"/>
      <c r="AY7" s="53"/>
      <c r="AZ7" s="41">
        <f>AP7*C13</f>
        <v>2166400</v>
      </c>
      <c r="BA7" s="41"/>
      <c r="BB7" s="41"/>
      <c r="BC7" s="41"/>
      <c r="BD7" s="41"/>
      <c r="BE7" s="41"/>
      <c r="BF7" s="41"/>
      <c r="BG7" s="41"/>
      <c r="BH7" s="41"/>
    </row>
    <row r="8" spans="1:60" x14ac:dyDescent="0.25">
      <c r="A8" s="27">
        <v>2</v>
      </c>
      <c r="B8" s="27"/>
      <c r="C8" s="28" t="s">
        <v>49</v>
      </c>
      <c r="D8" s="29"/>
      <c r="E8" s="29"/>
      <c r="F8" s="29"/>
      <c r="G8" s="29"/>
      <c r="H8" s="29"/>
      <c r="I8" s="29"/>
      <c r="J8" s="29"/>
      <c r="K8" s="29"/>
      <c r="L8" s="29"/>
      <c r="M8" s="30"/>
      <c r="N8" s="35" t="s">
        <v>30</v>
      </c>
      <c r="O8" s="36"/>
      <c r="P8" s="36"/>
      <c r="Q8" s="36"/>
      <c r="R8" s="36"/>
      <c r="S8" s="36"/>
      <c r="T8" s="36"/>
      <c r="U8" s="36"/>
      <c r="V8" s="36"/>
      <c r="W8" s="36">
        <v>2</v>
      </c>
      <c r="X8" s="40"/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40"/>
      <c r="AP8" s="54">
        <v>25.15</v>
      </c>
      <c r="AQ8" s="54"/>
      <c r="AR8" s="54"/>
      <c r="AS8" s="54"/>
      <c r="AT8" s="54"/>
      <c r="AU8" s="54"/>
      <c r="AV8" s="54"/>
      <c r="AW8" s="54"/>
      <c r="AX8" s="54"/>
      <c r="AY8" s="54"/>
      <c r="AZ8" s="41">
        <f>AP8*C13</f>
        <v>2012000</v>
      </c>
      <c r="BA8" s="41"/>
      <c r="BB8" s="41"/>
      <c r="BC8" s="41"/>
      <c r="BD8" s="41"/>
      <c r="BE8" s="41"/>
      <c r="BF8" s="41"/>
      <c r="BG8" s="41"/>
      <c r="BH8" s="41"/>
    </row>
    <row r="9" spans="1:60" x14ac:dyDescent="0.25">
      <c r="A9" s="27">
        <v>3</v>
      </c>
      <c r="B9" s="27"/>
      <c r="C9" s="28" t="s">
        <v>50</v>
      </c>
      <c r="D9" s="29"/>
      <c r="E9" s="29"/>
      <c r="F9" s="29"/>
      <c r="G9" s="29"/>
      <c r="H9" s="29"/>
      <c r="I9" s="29"/>
      <c r="J9" s="29"/>
      <c r="K9" s="29"/>
      <c r="L9" s="29"/>
      <c r="M9" s="30"/>
      <c r="N9" s="35" t="s">
        <v>30</v>
      </c>
      <c r="O9" s="36"/>
      <c r="P9" s="36"/>
      <c r="Q9" s="36"/>
      <c r="R9" s="36"/>
      <c r="S9" s="36"/>
      <c r="T9" s="36"/>
      <c r="U9" s="36"/>
      <c r="V9" s="36"/>
      <c r="W9" s="36">
        <v>3</v>
      </c>
      <c r="X9" s="40"/>
      <c r="Y9" s="35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40"/>
      <c r="AP9" s="54">
        <v>19.399999999999999</v>
      </c>
      <c r="AQ9" s="54"/>
      <c r="AR9" s="54"/>
      <c r="AS9" s="54"/>
      <c r="AT9" s="54"/>
      <c r="AU9" s="54"/>
      <c r="AV9" s="54"/>
      <c r="AW9" s="54"/>
      <c r="AX9" s="54"/>
      <c r="AY9" s="54"/>
      <c r="AZ9" s="41">
        <f>AP9*C13</f>
        <v>1552000</v>
      </c>
      <c r="BA9" s="41"/>
      <c r="BB9" s="41"/>
      <c r="BC9" s="41"/>
      <c r="BD9" s="41"/>
      <c r="BE9" s="41"/>
      <c r="BF9" s="41"/>
      <c r="BG9" s="41"/>
      <c r="BH9" s="41"/>
    </row>
    <row r="10" spans="1:60" x14ac:dyDescent="0.25">
      <c r="A10" s="27">
        <v>4</v>
      </c>
      <c r="B10" s="27"/>
      <c r="C10" s="28" t="s">
        <v>51</v>
      </c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5" t="s">
        <v>30</v>
      </c>
      <c r="O10" s="36"/>
      <c r="P10" s="36"/>
      <c r="Q10" s="36"/>
      <c r="R10" s="36"/>
      <c r="S10" s="36"/>
      <c r="T10" s="36"/>
      <c r="U10" s="36"/>
      <c r="V10" s="36"/>
      <c r="W10" s="36">
        <v>4</v>
      </c>
      <c r="X10" s="40"/>
      <c r="Y10" s="35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40"/>
      <c r="AP10" s="54">
        <v>28</v>
      </c>
      <c r="AQ10" s="54"/>
      <c r="AR10" s="54"/>
      <c r="AS10" s="54"/>
      <c r="AT10" s="54"/>
      <c r="AU10" s="54"/>
      <c r="AV10" s="54"/>
      <c r="AW10" s="54"/>
      <c r="AX10" s="54"/>
      <c r="AY10" s="54"/>
      <c r="AZ10" s="41">
        <f>AP10*C13</f>
        <v>2240000</v>
      </c>
      <c r="BA10" s="41"/>
      <c r="BB10" s="41"/>
      <c r="BC10" s="41"/>
      <c r="BD10" s="41"/>
      <c r="BE10" s="41"/>
      <c r="BF10" s="41"/>
      <c r="BG10" s="41"/>
      <c r="BH10" s="41"/>
    </row>
    <row r="11" spans="1:60" x14ac:dyDescent="0.25">
      <c r="A11" s="27">
        <v>5</v>
      </c>
      <c r="B11" s="27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5" t="s">
        <v>30</v>
      </c>
      <c r="O11" s="36"/>
      <c r="P11" s="36"/>
      <c r="Q11" s="36"/>
      <c r="R11" s="36"/>
      <c r="S11" s="36"/>
      <c r="T11" s="36"/>
      <c r="U11" s="36"/>
      <c r="V11" s="36"/>
      <c r="W11" s="36">
        <v>5</v>
      </c>
      <c r="X11" s="40"/>
      <c r="Y11" s="35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40"/>
      <c r="AP11" s="54">
        <v>25</v>
      </c>
      <c r="AQ11" s="54"/>
      <c r="AR11" s="54"/>
      <c r="AS11" s="54"/>
      <c r="AT11" s="54"/>
      <c r="AU11" s="54"/>
      <c r="AV11" s="54"/>
      <c r="AW11" s="54"/>
      <c r="AX11" s="54"/>
      <c r="AY11" s="54"/>
      <c r="AZ11" s="41">
        <f>AP11*C13</f>
        <v>2000000</v>
      </c>
      <c r="BA11" s="41"/>
      <c r="BB11" s="41"/>
      <c r="BC11" s="41"/>
      <c r="BD11" s="41"/>
      <c r="BE11" s="41"/>
      <c r="BF11" s="41"/>
      <c r="BG11" s="41"/>
      <c r="BH11" s="41"/>
    </row>
    <row r="12" spans="1:60" x14ac:dyDescent="0.25">
      <c r="A12" s="27">
        <v>6</v>
      </c>
      <c r="B12" s="27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30"/>
      <c r="N12" s="35" t="s">
        <v>30</v>
      </c>
      <c r="O12" s="36"/>
      <c r="P12" s="36"/>
      <c r="Q12" s="36"/>
      <c r="R12" s="36"/>
      <c r="S12" s="36"/>
      <c r="T12" s="36"/>
      <c r="U12" s="36"/>
      <c r="V12" s="36"/>
      <c r="W12" s="36">
        <v>6</v>
      </c>
      <c r="X12" s="40"/>
      <c r="Y12" s="35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40"/>
      <c r="AP12" s="54">
        <v>25</v>
      </c>
      <c r="AQ12" s="54"/>
      <c r="AR12" s="54"/>
      <c r="AS12" s="54"/>
      <c r="AT12" s="54"/>
      <c r="AU12" s="54"/>
      <c r="AV12" s="54"/>
      <c r="AW12" s="54"/>
      <c r="AX12" s="54"/>
      <c r="AY12" s="54"/>
      <c r="AZ12" s="41">
        <f>AP12*C13</f>
        <v>2000000</v>
      </c>
      <c r="BA12" s="41"/>
      <c r="BB12" s="41"/>
      <c r="BC12" s="41"/>
      <c r="BD12" s="41"/>
      <c r="BE12" s="41"/>
      <c r="BF12" s="41"/>
      <c r="BG12" s="41"/>
      <c r="BH12" s="41"/>
    </row>
    <row r="13" spans="1:60" x14ac:dyDescent="0.25">
      <c r="A13" s="27">
        <v>7</v>
      </c>
      <c r="B13" s="27"/>
      <c r="C13" s="22">
        <v>80000</v>
      </c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35" t="s">
        <v>30</v>
      </c>
      <c r="O13" s="36"/>
      <c r="P13" s="36"/>
      <c r="Q13" s="36"/>
      <c r="R13" s="36"/>
      <c r="S13" s="36"/>
      <c r="T13" s="36"/>
      <c r="U13" s="36"/>
      <c r="V13" s="36"/>
      <c r="W13" s="36">
        <v>7</v>
      </c>
      <c r="X13" s="40"/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40"/>
      <c r="AP13" s="54">
        <v>22.3</v>
      </c>
      <c r="AQ13" s="54"/>
      <c r="AR13" s="54"/>
      <c r="AS13" s="54"/>
      <c r="AT13" s="54"/>
      <c r="AU13" s="54"/>
      <c r="AV13" s="54"/>
      <c r="AW13" s="54"/>
      <c r="AX13" s="54"/>
      <c r="AY13" s="54"/>
      <c r="AZ13" s="41">
        <f>AP13*C13</f>
        <v>1784000</v>
      </c>
      <c r="BA13" s="41"/>
      <c r="BB13" s="41"/>
      <c r="BC13" s="41"/>
      <c r="BD13" s="41"/>
      <c r="BE13" s="41"/>
      <c r="BF13" s="41"/>
      <c r="BG13" s="41"/>
      <c r="BH13" s="41"/>
    </row>
    <row r="14" spans="1:60" x14ac:dyDescent="0.25">
      <c r="A14" s="27">
        <v>8</v>
      </c>
      <c r="B14" s="27"/>
      <c r="C14" s="37" t="s">
        <v>31</v>
      </c>
      <c r="D14" s="38"/>
      <c r="E14" s="38"/>
      <c r="F14" s="38"/>
      <c r="G14" s="38"/>
      <c r="H14" s="38"/>
      <c r="I14" s="38"/>
      <c r="J14" s="38"/>
      <c r="K14" s="38"/>
      <c r="L14" s="38"/>
      <c r="M14" s="39"/>
      <c r="N14" s="35" t="s">
        <v>30</v>
      </c>
      <c r="O14" s="36"/>
      <c r="P14" s="36"/>
      <c r="Q14" s="36"/>
      <c r="R14" s="36"/>
      <c r="S14" s="36"/>
      <c r="T14" s="36"/>
      <c r="U14" s="36"/>
      <c r="V14" s="36"/>
      <c r="W14" s="36">
        <v>8</v>
      </c>
      <c r="X14" s="40"/>
      <c r="Y14" s="35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40"/>
      <c r="AP14" s="54">
        <v>17.82</v>
      </c>
      <c r="AQ14" s="54"/>
      <c r="AR14" s="54"/>
      <c r="AS14" s="54"/>
      <c r="AT14" s="54"/>
      <c r="AU14" s="54"/>
      <c r="AV14" s="54"/>
      <c r="AW14" s="54"/>
      <c r="AX14" s="54"/>
      <c r="AY14" s="54"/>
      <c r="AZ14" s="41">
        <f>AP14*C13</f>
        <v>1425600</v>
      </c>
      <c r="BA14" s="41"/>
      <c r="BB14" s="41"/>
      <c r="BC14" s="41"/>
      <c r="BD14" s="41"/>
      <c r="BE14" s="41"/>
      <c r="BF14" s="41"/>
      <c r="BG14" s="41"/>
      <c r="BH14" s="41"/>
    </row>
    <row r="15" spans="1:60" ht="13.9" hidden="1" x14ac:dyDescent="0.25"/>
    <row r="16" spans="1:60" ht="13.9" hidden="1" x14ac:dyDescent="0.25"/>
    <row r="18" spans="1:64" x14ac:dyDescent="0.25">
      <c r="A18" s="1" t="s">
        <v>13</v>
      </c>
    </row>
    <row r="19" spans="1:64" x14ac:dyDescent="0.25">
      <c r="A19" s="1" t="s">
        <v>32</v>
      </c>
      <c r="D19" s="1" t="s">
        <v>4</v>
      </c>
      <c r="E19" s="1" t="s">
        <v>0</v>
      </c>
      <c r="F19" s="21">
        <f>AP7</f>
        <v>27.08</v>
      </c>
      <c r="G19" s="21"/>
      <c r="H19" s="21"/>
      <c r="I19" s="21"/>
      <c r="J19" s="6" t="s">
        <v>1</v>
      </c>
      <c r="K19" s="21">
        <f>AP8</f>
        <v>25.15</v>
      </c>
      <c r="L19" s="18"/>
      <c r="M19" s="18"/>
      <c r="N19" s="18"/>
      <c r="O19" s="1" t="s">
        <v>1</v>
      </c>
      <c r="P19" s="21">
        <f>AP9</f>
        <v>19.399999999999999</v>
      </c>
      <c r="Q19" s="18"/>
      <c r="R19" s="18"/>
      <c r="S19" s="18"/>
      <c r="T19" s="1" t="s">
        <v>1</v>
      </c>
      <c r="U19" s="21">
        <f>AP10</f>
        <v>28</v>
      </c>
      <c r="V19" s="18"/>
      <c r="W19" s="18"/>
      <c r="X19" s="18"/>
      <c r="Y19" s="1" t="s">
        <v>1</v>
      </c>
      <c r="Z19" s="21">
        <f>AP11</f>
        <v>25</v>
      </c>
      <c r="AA19" s="18"/>
      <c r="AB19" s="18"/>
      <c r="AC19" s="18"/>
      <c r="AD19" s="1" t="s">
        <v>1</v>
      </c>
      <c r="AE19" s="21">
        <f>AP12</f>
        <v>25</v>
      </c>
      <c r="AF19" s="18"/>
      <c r="AG19" s="18"/>
      <c r="AH19" s="18"/>
      <c r="AI19" s="1" t="s">
        <v>1</v>
      </c>
      <c r="AJ19" s="21">
        <f>AP13</f>
        <v>22.3</v>
      </c>
      <c r="AK19" s="18"/>
      <c r="AL19" s="18"/>
      <c r="AM19" s="18"/>
      <c r="AN19" s="1" t="s">
        <v>1</v>
      </c>
      <c r="AO19" s="21">
        <f>AP14</f>
        <v>17.82</v>
      </c>
      <c r="AP19" s="18"/>
      <c r="AQ19" s="18"/>
      <c r="AR19" s="18"/>
      <c r="AS19" s="1" t="s">
        <v>2</v>
      </c>
      <c r="AT19" s="1" t="s">
        <v>3</v>
      </c>
      <c r="AU19" s="18">
        <f>A14</f>
        <v>8</v>
      </c>
      <c r="AV19" s="18"/>
      <c r="AW19" s="1" t="s">
        <v>4</v>
      </c>
      <c r="AX19" s="20">
        <f>(SUM(AP7:AY14))/A14</f>
        <v>23.71875</v>
      </c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</row>
    <row r="21" spans="1:64" x14ac:dyDescent="0.25">
      <c r="A21" s="1" t="s">
        <v>14</v>
      </c>
    </row>
    <row r="22" spans="1:64" ht="18" x14ac:dyDescent="0.25">
      <c r="A22" s="1" t="s">
        <v>33</v>
      </c>
      <c r="F22" s="1" t="s">
        <v>4</v>
      </c>
      <c r="G22" s="1" t="s">
        <v>0</v>
      </c>
      <c r="H22" s="21">
        <f>AP7</f>
        <v>27.08</v>
      </c>
      <c r="I22" s="18"/>
      <c r="J22" s="18"/>
      <c r="K22" s="18"/>
      <c r="L22" s="1" t="s">
        <v>5</v>
      </c>
      <c r="M22" s="17">
        <f>AX19</f>
        <v>23.71875</v>
      </c>
      <c r="N22" s="18"/>
      <c r="O22" s="18"/>
      <c r="P22" s="18"/>
      <c r="Q22" s="18"/>
      <c r="R22" s="18"/>
      <c r="S22" s="1" t="s">
        <v>2</v>
      </c>
      <c r="T22" s="7">
        <v>2</v>
      </c>
      <c r="U22" s="1" t="s">
        <v>1</v>
      </c>
      <c r="V22" s="1" t="s">
        <v>0</v>
      </c>
      <c r="W22" s="21">
        <f>AP8</f>
        <v>25.15</v>
      </c>
      <c r="X22" s="18"/>
      <c r="Y22" s="18"/>
      <c r="Z22" s="18"/>
      <c r="AA22" s="1" t="s">
        <v>5</v>
      </c>
      <c r="AB22" s="17">
        <f>AX19</f>
        <v>23.71875</v>
      </c>
      <c r="AC22" s="18"/>
      <c r="AD22" s="18"/>
      <c r="AE22" s="18"/>
      <c r="AF22" s="18"/>
      <c r="AG22" s="18"/>
      <c r="AH22" s="1" t="s">
        <v>2</v>
      </c>
      <c r="AI22" s="7">
        <v>2</v>
      </c>
      <c r="AJ22" s="1" t="s">
        <v>1</v>
      </c>
      <c r="AK22" s="1" t="s">
        <v>0</v>
      </c>
      <c r="AL22" s="21">
        <f>AP9</f>
        <v>19.399999999999999</v>
      </c>
      <c r="AM22" s="18"/>
      <c r="AN22" s="18"/>
      <c r="AO22" s="18"/>
      <c r="AP22" s="1" t="s">
        <v>5</v>
      </c>
      <c r="AQ22" s="17">
        <f>AX19</f>
        <v>23.71875</v>
      </c>
      <c r="AR22" s="18"/>
      <c r="AS22" s="18"/>
      <c r="AT22" s="18"/>
      <c r="AU22" s="18"/>
      <c r="AV22" s="18"/>
      <c r="AW22" s="1" t="s">
        <v>2</v>
      </c>
      <c r="AX22" s="7">
        <v>2</v>
      </c>
      <c r="AY22" s="1" t="s">
        <v>1</v>
      </c>
    </row>
    <row r="23" spans="1:64" ht="16.899999999999999" x14ac:dyDescent="0.25">
      <c r="F23" s="1" t="s">
        <v>1</v>
      </c>
      <c r="G23" s="1" t="s">
        <v>0</v>
      </c>
      <c r="H23" s="21">
        <f>AP10</f>
        <v>28</v>
      </c>
      <c r="I23" s="18"/>
      <c r="J23" s="18"/>
      <c r="K23" s="18"/>
      <c r="L23" s="1" t="s">
        <v>5</v>
      </c>
      <c r="M23" s="17">
        <f>AX19</f>
        <v>23.71875</v>
      </c>
      <c r="N23" s="18"/>
      <c r="O23" s="18"/>
      <c r="P23" s="18"/>
      <c r="Q23" s="18"/>
      <c r="R23" s="18"/>
      <c r="S23" s="1" t="s">
        <v>2</v>
      </c>
      <c r="T23" s="7">
        <v>2</v>
      </c>
      <c r="U23" s="1" t="s">
        <v>1</v>
      </c>
      <c r="V23" s="1" t="s">
        <v>0</v>
      </c>
      <c r="W23" s="21">
        <f>AP11</f>
        <v>25</v>
      </c>
      <c r="X23" s="18"/>
      <c r="Y23" s="18"/>
      <c r="Z23" s="18"/>
      <c r="AA23" s="1" t="s">
        <v>5</v>
      </c>
      <c r="AB23" s="17">
        <f>AX19</f>
        <v>23.71875</v>
      </c>
      <c r="AC23" s="18"/>
      <c r="AD23" s="18"/>
      <c r="AE23" s="18"/>
      <c r="AF23" s="18"/>
      <c r="AG23" s="18"/>
      <c r="AH23" s="1" t="s">
        <v>2</v>
      </c>
      <c r="AI23" s="7">
        <v>2</v>
      </c>
      <c r="AJ23" s="1" t="s">
        <v>1</v>
      </c>
      <c r="AK23" s="1" t="s">
        <v>0</v>
      </c>
      <c r="AL23" s="21">
        <f>AP12</f>
        <v>25</v>
      </c>
      <c r="AM23" s="18"/>
      <c r="AN23" s="18"/>
      <c r="AO23" s="18"/>
      <c r="AP23" s="1" t="s">
        <v>5</v>
      </c>
      <c r="AQ23" s="17">
        <f>AX19</f>
        <v>23.71875</v>
      </c>
      <c r="AR23" s="18"/>
      <c r="AS23" s="18"/>
      <c r="AT23" s="18"/>
      <c r="AU23" s="18"/>
      <c r="AV23" s="18"/>
      <c r="AW23" s="1" t="s">
        <v>2</v>
      </c>
      <c r="AX23" s="7">
        <v>2</v>
      </c>
      <c r="AY23" s="1" t="s">
        <v>1</v>
      </c>
    </row>
    <row r="24" spans="1:64" ht="16.899999999999999" x14ac:dyDescent="0.25">
      <c r="F24" s="1" t="s">
        <v>1</v>
      </c>
      <c r="G24" s="1" t="s">
        <v>0</v>
      </c>
      <c r="H24" s="21">
        <f>AP13</f>
        <v>22.3</v>
      </c>
      <c r="I24" s="21"/>
      <c r="J24" s="21"/>
      <c r="K24" s="21"/>
      <c r="L24" s="1" t="s">
        <v>5</v>
      </c>
      <c r="M24" s="17">
        <f>AX19</f>
        <v>23.71875</v>
      </c>
      <c r="N24" s="17"/>
      <c r="O24" s="17"/>
      <c r="P24" s="17"/>
      <c r="Q24" s="17"/>
      <c r="R24" s="17"/>
      <c r="S24" s="1" t="s">
        <v>2</v>
      </c>
      <c r="T24" s="7">
        <v>2</v>
      </c>
      <c r="U24" s="1" t="s">
        <v>1</v>
      </c>
      <c r="V24" s="1" t="s">
        <v>0</v>
      </c>
      <c r="W24" s="21">
        <f>AP14</f>
        <v>17.82</v>
      </c>
      <c r="X24" s="18"/>
      <c r="Y24" s="18"/>
      <c r="Z24" s="18"/>
      <c r="AA24" s="1" t="s">
        <v>5</v>
      </c>
      <c r="AB24" s="17">
        <f>AX19</f>
        <v>23.71875</v>
      </c>
      <c r="AC24" s="18"/>
      <c r="AD24" s="18"/>
      <c r="AE24" s="18"/>
      <c r="AF24" s="18"/>
      <c r="AG24" s="18"/>
      <c r="AH24" s="1" t="s">
        <v>2</v>
      </c>
      <c r="AI24" s="7">
        <v>2</v>
      </c>
      <c r="AJ24" s="1" t="s">
        <v>4</v>
      </c>
      <c r="AK24" s="20">
        <f>(AP7-AX19)*(AP7-AX19)+(AP8-AX19)*(AP8-AX19)+(AP9-AX19)*(AP9-AX19)+(AP10-AX19)*(AP10-AX19)+(AP11-AX19)*(AP11-AX19)+(AP12-AX19)*(AP12-AX19)+(AP13-AX19)*(AP13-AX19)+(AP14-AX19)*(AP14-AX19)</f>
        <v>90.418487499999998</v>
      </c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7"/>
    </row>
    <row r="25" spans="1:64" ht="16.899999999999999" hidden="1" x14ac:dyDescent="0.25">
      <c r="H25" s="21"/>
      <c r="I25" s="18"/>
      <c r="J25" s="18"/>
      <c r="K25" s="18"/>
      <c r="M25" s="17"/>
      <c r="N25" s="18"/>
      <c r="O25" s="18"/>
      <c r="P25" s="18"/>
      <c r="Q25" s="18"/>
      <c r="R25" s="18"/>
      <c r="T25" s="7"/>
      <c r="AI25" s="7"/>
      <c r="AL25" s="6"/>
      <c r="AM25" s="2"/>
      <c r="AN25" s="2"/>
      <c r="AO25" s="2"/>
      <c r="AQ25" s="8"/>
      <c r="AR25" s="2"/>
      <c r="AS25" s="2"/>
      <c r="AT25" s="2"/>
      <c r="AU25" s="2"/>
      <c r="AV25" s="2"/>
      <c r="AX25" s="7"/>
    </row>
    <row r="27" spans="1:64" ht="13.9" x14ac:dyDescent="0.25">
      <c r="A27" s="1" t="s">
        <v>7</v>
      </c>
      <c r="E27" s="18">
        <f>A14</f>
        <v>8</v>
      </c>
      <c r="F27" s="18"/>
      <c r="G27" s="1" t="s">
        <v>5</v>
      </c>
      <c r="H27" s="18">
        <v>1</v>
      </c>
      <c r="I27" s="18"/>
      <c r="J27" s="1" t="s">
        <v>4</v>
      </c>
      <c r="K27" s="25">
        <f>A14-1</f>
        <v>7</v>
      </c>
      <c r="L27" s="25"/>
      <c r="M27" s="25"/>
      <c r="N27" s="25"/>
      <c r="O27" s="25"/>
      <c r="P27" s="25"/>
    </row>
    <row r="28" spans="1:64" ht="13.9" x14ac:dyDescent="0.25">
      <c r="K28" s="4"/>
    </row>
    <row r="31" spans="1:64" x14ac:dyDescent="0.25">
      <c r="A31" s="1" t="s">
        <v>8</v>
      </c>
      <c r="D31" s="1" t="s">
        <v>6</v>
      </c>
      <c r="E31" s="17">
        <f>AK24</f>
        <v>90.418487499999998</v>
      </c>
      <c r="F31" s="18"/>
      <c r="G31" s="18"/>
      <c r="H31" s="18"/>
      <c r="I31" s="18"/>
      <c r="J31" s="18"/>
      <c r="K31" s="1" t="s">
        <v>3</v>
      </c>
      <c r="L31" s="18">
        <f>K27</f>
        <v>7</v>
      </c>
      <c r="M31" s="18"/>
      <c r="N31" s="1" t="s">
        <v>4</v>
      </c>
      <c r="O31" s="20">
        <f>SQRT(AK24/K27)</f>
        <v>3.594012630155087</v>
      </c>
      <c r="P31" s="20"/>
      <c r="Q31" s="20"/>
      <c r="R31" s="20"/>
      <c r="S31" s="20"/>
      <c r="T31" s="20"/>
      <c r="U31" s="20"/>
      <c r="V31" s="20"/>
    </row>
    <row r="32" spans="1:64" x14ac:dyDescent="0.25">
      <c r="A32" s="1" t="s">
        <v>15</v>
      </c>
    </row>
    <row r="35" spans="1:60" ht="13.9" x14ac:dyDescent="0.25">
      <c r="A35" s="1" t="s">
        <v>34</v>
      </c>
      <c r="C35" s="1" t="s">
        <v>4</v>
      </c>
      <c r="D35" s="17">
        <f>O31</f>
        <v>3.594012630155087</v>
      </c>
      <c r="E35" s="18"/>
      <c r="F35" s="18"/>
      <c r="G35" s="18"/>
      <c r="H35" s="18"/>
      <c r="I35" s="1" t="s">
        <v>3</v>
      </c>
      <c r="J35" s="17">
        <f>AX19</f>
        <v>23.71875</v>
      </c>
      <c r="K35" s="18"/>
      <c r="L35" s="18"/>
      <c r="M35" s="18"/>
      <c r="N35" s="18"/>
      <c r="O35" s="1" t="s">
        <v>9</v>
      </c>
      <c r="P35" s="18">
        <v>100</v>
      </c>
      <c r="Q35" s="18"/>
      <c r="R35" s="18"/>
      <c r="S35" s="1" t="s">
        <v>4</v>
      </c>
      <c r="T35" s="18">
        <f>O31/AX19*100</f>
        <v>15.152622419626191</v>
      </c>
      <c r="U35" s="18"/>
      <c r="V35" s="18"/>
      <c r="W35" s="18"/>
      <c r="X35" s="18"/>
      <c r="Y35" s="1" t="s">
        <v>12</v>
      </c>
    </row>
    <row r="39" spans="1:60" x14ac:dyDescent="0.25">
      <c r="A39" s="1" t="s">
        <v>35</v>
      </c>
      <c r="J39" s="18">
        <f>C13</f>
        <v>80000</v>
      </c>
      <c r="K39" s="18"/>
      <c r="L39" s="18"/>
      <c r="M39" s="18"/>
      <c r="N39" s="18"/>
      <c r="O39" s="1" t="s">
        <v>3</v>
      </c>
      <c r="P39" s="18">
        <f>A14</f>
        <v>8</v>
      </c>
      <c r="Q39" s="18"/>
      <c r="R39" s="1" t="s">
        <v>9</v>
      </c>
      <c r="S39" s="1" t="s">
        <v>0</v>
      </c>
      <c r="T39" s="21">
        <f>AP7</f>
        <v>27.08</v>
      </c>
      <c r="U39" s="21"/>
      <c r="V39" s="21"/>
      <c r="W39" s="21"/>
      <c r="X39" s="6" t="s">
        <v>1</v>
      </c>
      <c r="Y39" s="21">
        <f>AP8</f>
        <v>25.15</v>
      </c>
      <c r="Z39" s="18"/>
      <c r="AA39" s="18"/>
      <c r="AB39" s="18"/>
      <c r="AC39" s="1" t="s">
        <v>1</v>
      </c>
      <c r="AD39" s="21">
        <f>AP9</f>
        <v>19.399999999999999</v>
      </c>
      <c r="AE39" s="18"/>
      <c r="AF39" s="18"/>
      <c r="AG39" s="18"/>
      <c r="AH39" s="1" t="s">
        <v>1</v>
      </c>
      <c r="AI39" s="21">
        <f>AP10</f>
        <v>28</v>
      </c>
      <c r="AJ39" s="18"/>
      <c r="AK39" s="18"/>
      <c r="AL39" s="18"/>
      <c r="AM39" s="1" t="s">
        <v>1</v>
      </c>
      <c r="AN39" s="21">
        <f>AP11</f>
        <v>25</v>
      </c>
      <c r="AO39" s="18"/>
      <c r="AP39" s="18"/>
      <c r="AQ39" s="18"/>
      <c r="AR39" s="1" t="s">
        <v>1</v>
      </c>
      <c r="AS39" s="21">
        <f>AP12</f>
        <v>25</v>
      </c>
      <c r="AT39" s="18"/>
      <c r="AU39" s="18"/>
      <c r="AV39" s="18"/>
      <c r="AW39" s="1" t="s">
        <v>1</v>
      </c>
      <c r="AX39" s="21">
        <f>AP13</f>
        <v>22.3</v>
      </c>
      <c r="AY39" s="18"/>
      <c r="AZ39" s="18"/>
      <c r="BA39" s="18"/>
      <c r="BB39" s="1" t="s">
        <v>1</v>
      </c>
      <c r="BC39" s="21">
        <f>AP14</f>
        <v>17.82</v>
      </c>
      <c r="BD39" s="18"/>
      <c r="BE39" s="18"/>
      <c r="BF39" s="18"/>
      <c r="BG39" s="1" t="s">
        <v>2</v>
      </c>
      <c r="BH39" s="1" t="s">
        <v>4</v>
      </c>
    </row>
    <row r="40" spans="1:60" ht="13.9" x14ac:dyDescent="0.25">
      <c r="J40" s="1" t="s">
        <v>4</v>
      </c>
      <c r="K40" s="61">
        <f>C13/A14*(SUM(AP7:AY14))</f>
        <v>1897500</v>
      </c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</row>
    <row r="41" spans="1:60" x14ac:dyDescent="0.25">
      <c r="A41" s="1" t="s">
        <v>38</v>
      </c>
      <c r="K41" s="5"/>
      <c r="L41" s="3" t="s">
        <v>4</v>
      </c>
      <c r="M41" s="57">
        <f>K40</f>
        <v>1897500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9" t="s">
        <v>3</v>
      </c>
      <c r="Y41" s="21">
        <f>C13</f>
        <v>80000</v>
      </c>
      <c r="Z41" s="21"/>
      <c r="AA41" s="21"/>
      <c r="AB41" s="21"/>
      <c r="AC41" s="21"/>
      <c r="AD41" s="21"/>
      <c r="AE41" s="21"/>
      <c r="AF41" s="21"/>
      <c r="AG41" s="9" t="s">
        <v>4</v>
      </c>
      <c r="AH41" s="20">
        <f>K40/C13</f>
        <v>23.71875</v>
      </c>
      <c r="AI41" s="20"/>
      <c r="AJ41" s="20"/>
      <c r="AK41" s="20"/>
      <c r="AL41" s="20"/>
      <c r="AM41" s="20"/>
      <c r="AN41" s="20"/>
      <c r="AO41" s="20"/>
    </row>
    <row r="42" spans="1:60" x14ac:dyDescent="0.25">
      <c r="A42" s="1" t="s">
        <v>39</v>
      </c>
      <c r="K42" s="5"/>
      <c r="L42" s="3"/>
      <c r="M42" s="3"/>
      <c r="N42" s="3"/>
      <c r="P42" s="5"/>
      <c r="Q42" s="3"/>
      <c r="R42" s="3"/>
      <c r="S42" s="3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60" x14ac:dyDescent="0.25">
      <c r="A43" s="1" t="s">
        <v>40</v>
      </c>
      <c r="F43" s="19">
        <f>AH41</f>
        <v>23.71875</v>
      </c>
      <c r="G43" s="19"/>
      <c r="H43" s="19"/>
      <c r="I43" s="19"/>
      <c r="J43" s="19"/>
      <c r="K43" s="19"/>
      <c r="L43" s="2" t="s">
        <v>41</v>
      </c>
      <c r="M43" s="25" t="s">
        <v>42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</row>
    <row r="44" spans="1:60" x14ac:dyDescent="0.25">
      <c r="A44" s="1" t="s">
        <v>45</v>
      </c>
      <c r="AO44" s="55">
        <v>23.71</v>
      </c>
      <c r="AP44" s="55"/>
      <c r="AQ44" s="55"/>
      <c r="AR44" s="55"/>
      <c r="AS44" s="1" t="s">
        <v>43</v>
      </c>
      <c r="AW44" s="1" t="s">
        <v>46</v>
      </c>
    </row>
    <row r="45" spans="1:60" x14ac:dyDescent="0.25">
      <c r="A45" s="1" t="s">
        <v>47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21">
        <f>C13*AO44</f>
        <v>1896800</v>
      </c>
      <c r="V45" s="21"/>
      <c r="W45" s="21"/>
      <c r="X45" s="21"/>
      <c r="Y45" s="21"/>
      <c r="Z45" s="21"/>
      <c r="AA45" s="21"/>
      <c r="AB45" s="21"/>
      <c r="AC45" s="1" t="s">
        <v>10</v>
      </c>
      <c r="AG45" s="3"/>
      <c r="AH45" s="3"/>
      <c r="AI45" s="3"/>
      <c r="AJ45" s="3"/>
    </row>
    <row r="46" spans="1:60" x14ac:dyDescent="0.25">
      <c r="K46" s="3"/>
      <c r="L46" s="3"/>
      <c r="M46" s="3"/>
      <c r="N46" s="3"/>
      <c r="O46" s="3"/>
      <c r="P46" s="3"/>
      <c r="Q46" s="3"/>
      <c r="R46" s="3"/>
      <c r="S46" s="3"/>
      <c r="T46" s="3"/>
      <c r="U46" s="5"/>
      <c r="V46" s="5"/>
      <c r="W46" s="5"/>
      <c r="X46" s="5"/>
      <c r="Y46" s="5"/>
      <c r="Z46" s="5"/>
      <c r="AA46" s="5"/>
      <c r="AB46" s="5"/>
      <c r="AG46" s="3"/>
      <c r="AH46" s="3"/>
      <c r="AI46" s="3"/>
      <c r="AJ46" s="3"/>
    </row>
    <row r="47" spans="1:60" x14ac:dyDescent="0.25">
      <c r="AG47" s="3"/>
      <c r="AH47" s="3"/>
      <c r="AI47" s="3"/>
      <c r="AJ47" s="3"/>
    </row>
    <row r="48" spans="1:60" x14ac:dyDescent="0.25">
      <c r="A48" s="1" t="s">
        <v>19</v>
      </c>
    </row>
    <row r="49" spans="1:64" x14ac:dyDescent="0.25">
      <c r="A49" s="1" t="s">
        <v>20</v>
      </c>
      <c r="AZ49" s="1" t="s">
        <v>21</v>
      </c>
    </row>
    <row r="52" spans="1:64" s="10" customFormat="1" ht="12.75" x14ac:dyDescent="0.2">
      <c r="A52" s="10" t="s">
        <v>11</v>
      </c>
    </row>
    <row r="54" spans="1:64" ht="82.5" customHeight="1" x14ac:dyDescent="0.25">
      <c r="A54" s="56" t="s">
        <v>36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L54" s="4"/>
    </row>
    <row r="56" spans="1:64" ht="87.75" customHeight="1" x14ac:dyDescent="0.25">
      <c r="A56" s="56" t="s">
        <v>37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</row>
  </sheetData>
  <mergeCells count="123">
    <mergeCell ref="U45:AB45"/>
    <mergeCell ref="A54:BH54"/>
    <mergeCell ref="A56:BH56"/>
    <mergeCell ref="M41:W41"/>
    <mergeCell ref="Y41:AF41"/>
    <mergeCell ref="AH41:AO41"/>
    <mergeCell ref="F43:K43"/>
    <mergeCell ref="M43:BH43"/>
    <mergeCell ref="AO44:AR44"/>
    <mergeCell ref="AN39:AQ39"/>
    <mergeCell ref="AS39:AV39"/>
    <mergeCell ref="AX39:BA39"/>
    <mergeCell ref="BC39:BF39"/>
    <mergeCell ref="K40:V40"/>
    <mergeCell ref="J39:N39"/>
    <mergeCell ref="P39:Q39"/>
    <mergeCell ref="T39:W39"/>
    <mergeCell ref="Y39:AB39"/>
    <mergeCell ref="AD39:AG39"/>
    <mergeCell ref="AI39:AL39"/>
    <mergeCell ref="E31:J31"/>
    <mergeCell ref="L31:M31"/>
    <mergeCell ref="O31:V31"/>
    <mergeCell ref="D35:H35"/>
    <mergeCell ref="J35:N35"/>
    <mergeCell ref="P35:R35"/>
    <mergeCell ref="T35:X35"/>
    <mergeCell ref="H25:K25"/>
    <mergeCell ref="M25:R25"/>
    <mergeCell ref="AK24:AW24"/>
    <mergeCell ref="E27:F27"/>
    <mergeCell ref="H27:I27"/>
    <mergeCell ref="K27:P27"/>
    <mergeCell ref="H24:K24"/>
    <mergeCell ref="M24:R24"/>
    <mergeCell ref="W24:Z24"/>
    <mergeCell ref="AB24:AG24"/>
    <mergeCell ref="H23:K23"/>
    <mergeCell ref="M23:R23"/>
    <mergeCell ref="W23:Z23"/>
    <mergeCell ref="AB23:AG23"/>
    <mergeCell ref="AL23:AO23"/>
    <mergeCell ref="AQ23:AV23"/>
    <mergeCell ref="H22:K22"/>
    <mergeCell ref="M22:R22"/>
    <mergeCell ref="W22:Z22"/>
    <mergeCell ref="AB22:AG22"/>
    <mergeCell ref="AL22:AO22"/>
    <mergeCell ref="AQ22:AV22"/>
    <mergeCell ref="AJ19:AM19"/>
    <mergeCell ref="AO19:AR19"/>
    <mergeCell ref="AU19:AV19"/>
    <mergeCell ref="AX19:BL19"/>
    <mergeCell ref="F19:I19"/>
    <mergeCell ref="K19:N19"/>
    <mergeCell ref="P19:S19"/>
    <mergeCell ref="U19:X19"/>
    <mergeCell ref="Z19:AC19"/>
    <mergeCell ref="AE19:AH19"/>
    <mergeCell ref="A14:B14"/>
    <mergeCell ref="C14:M14"/>
    <mergeCell ref="C13:M13"/>
    <mergeCell ref="AZ13:BH13"/>
    <mergeCell ref="N14:V14"/>
    <mergeCell ref="W14:X14"/>
    <mergeCell ref="Y14:AO14"/>
    <mergeCell ref="AP14:AY14"/>
    <mergeCell ref="AZ14:BH14"/>
    <mergeCell ref="A13:B13"/>
    <mergeCell ref="N13:V13"/>
    <mergeCell ref="W13:X13"/>
    <mergeCell ref="Y13:AO13"/>
    <mergeCell ref="AP13:AY13"/>
    <mergeCell ref="AZ11:BH11"/>
    <mergeCell ref="A12:B12"/>
    <mergeCell ref="C12:M12"/>
    <mergeCell ref="N12:V12"/>
    <mergeCell ref="W12:X12"/>
    <mergeCell ref="Y12:AO12"/>
    <mergeCell ref="AP12:AY12"/>
    <mergeCell ref="AZ12:BH12"/>
    <mergeCell ref="A11:B11"/>
    <mergeCell ref="C11:M11"/>
    <mergeCell ref="N11:V11"/>
    <mergeCell ref="W11:X11"/>
    <mergeCell ref="Y11:AO11"/>
    <mergeCell ref="AP11:AY11"/>
    <mergeCell ref="AZ9:BH9"/>
    <mergeCell ref="A10:B10"/>
    <mergeCell ref="C10:M10"/>
    <mergeCell ref="N10:V10"/>
    <mergeCell ref="W10:X10"/>
    <mergeCell ref="Y10:AO10"/>
    <mergeCell ref="AP10:AY10"/>
    <mergeCell ref="AZ10:BH10"/>
    <mergeCell ref="A9:B9"/>
    <mergeCell ref="C9:M9"/>
    <mergeCell ref="N9:V9"/>
    <mergeCell ref="W9:X9"/>
    <mergeCell ref="Y9:AO9"/>
    <mergeCell ref="AP9:AY9"/>
    <mergeCell ref="A8:B8"/>
    <mergeCell ref="C8:M8"/>
    <mergeCell ref="N8:V8"/>
    <mergeCell ref="W8:X8"/>
    <mergeCell ref="Y8:AO8"/>
    <mergeCell ref="AP8:AY8"/>
    <mergeCell ref="AZ8:BH8"/>
    <mergeCell ref="A7:B7"/>
    <mergeCell ref="C7:M7"/>
    <mergeCell ref="N7:V7"/>
    <mergeCell ref="W7:X7"/>
    <mergeCell ref="Y7:AO7"/>
    <mergeCell ref="AP7:AY7"/>
    <mergeCell ref="A1:BH1"/>
    <mergeCell ref="A2:BH2"/>
    <mergeCell ref="A4:B6"/>
    <mergeCell ref="C4:M6"/>
    <mergeCell ref="N4:X6"/>
    <mergeCell ref="Y4:AO6"/>
    <mergeCell ref="AP4:AY6"/>
    <mergeCell ref="AZ4:BH6"/>
    <mergeCell ref="AZ7:BH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6"/>
  <sheetViews>
    <sheetView view="pageBreakPreview" zoomScaleNormal="100" zoomScaleSheetLayoutView="100" workbookViewId="0">
      <selection activeCell="AP7" sqref="AP7:AY13"/>
    </sheetView>
  </sheetViews>
  <sheetFormatPr defaultColWidth="9.140625" defaultRowHeight="15" x14ac:dyDescent="0.25"/>
  <cols>
    <col min="1" max="60" width="1.42578125" style="1" customWidth="1"/>
    <col min="61" max="16384" width="9.140625" style="1"/>
  </cols>
  <sheetData>
    <row r="1" spans="1:60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</row>
    <row r="2" spans="1:60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9.75" customHeight="1" x14ac:dyDescent="0.25"/>
    <row r="4" spans="1:60" ht="15" customHeight="1" x14ac:dyDescent="0.25">
      <c r="A4" s="34" t="s">
        <v>22</v>
      </c>
      <c r="B4" s="34"/>
      <c r="C4" s="34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26" t="s">
        <v>18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42" t="s">
        <v>26</v>
      </c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42" t="s">
        <v>27</v>
      </c>
      <c r="AQ4" s="43"/>
      <c r="AR4" s="43"/>
      <c r="AS4" s="43"/>
      <c r="AT4" s="43"/>
      <c r="AU4" s="43"/>
      <c r="AV4" s="43"/>
      <c r="AW4" s="43"/>
      <c r="AX4" s="43"/>
      <c r="AY4" s="44"/>
      <c r="AZ4" s="34" t="s">
        <v>28</v>
      </c>
      <c r="BA4" s="34"/>
      <c r="BB4" s="34"/>
      <c r="BC4" s="34"/>
      <c r="BD4" s="34"/>
      <c r="BE4" s="34"/>
      <c r="BF4" s="34"/>
      <c r="BG4" s="34"/>
      <c r="BH4" s="34"/>
    </row>
    <row r="5" spans="1:60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5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7"/>
      <c r="AP5" s="45"/>
      <c r="AQ5" s="46"/>
      <c r="AR5" s="46"/>
      <c r="AS5" s="46"/>
      <c r="AT5" s="46"/>
      <c r="AU5" s="46"/>
      <c r="AV5" s="46"/>
      <c r="AW5" s="46"/>
      <c r="AX5" s="46"/>
      <c r="AY5" s="47"/>
      <c r="AZ5" s="34"/>
      <c r="BA5" s="34"/>
      <c r="BB5" s="34"/>
      <c r="BC5" s="34"/>
      <c r="BD5" s="34"/>
      <c r="BE5" s="34"/>
      <c r="BF5" s="34"/>
      <c r="BG5" s="34"/>
      <c r="BH5" s="34"/>
    </row>
    <row r="6" spans="1:60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48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50"/>
      <c r="AP6" s="48"/>
      <c r="AQ6" s="49"/>
      <c r="AR6" s="49"/>
      <c r="AS6" s="49"/>
      <c r="AT6" s="49"/>
      <c r="AU6" s="49"/>
      <c r="AV6" s="49"/>
      <c r="AW6" s="49"/>
      <c r="AX6" s="49"/>
      <c r="AY6" s="50"/>
      <c r="AZ6" s="34"/>
      <c r="BA6" s="34"/>
      <c r="BB6" s="34"/>
      <c r="BC6" s="34"/>
      <c r="BD6" s="34"/>
      <c r="BE6" s="34"/>
      <c r="BF6" s="34"/>
      <c r="BG6" s="34"/>
      <c r="BH6" s="34"/>
    </row>
    <row r="7" spans="1:60" x14ac:dyDescent="0.25">
      <c r="A7" s="27">
        <v>1</v>
      </c>
      <c r="B7" s="27"/>
      <c r="C7" s="31"/>
      <c r="D7" s="32"/>
      <c r="E7" s="32"/>
      <c r="F7" s="32"/>
      <c r="G7" s="32"/>
      <c r="H7" s="32"/>
      <c r="I7" s="32"/>
      <c r="J7" s="32"/>
      <c r="K7" s="32"/>
      <c r="L7" s="32"/>
      <c r="M7" s="33"/>
      <c r="N7" s="35" t="s">
        <v>30</v>
      </c>
      <c r="O7" s="36"/>
      <c r="P7" s="36"/>
      <c r="Q7" s="36"/>
      <c r="R7" s="36"/>
      <c r="S7" s="36"/>
      <c r="T7" s="36"/>
      <c r="U7" s="36"/>
      <c r="V7" s="36"/>
      <c r="W7" s="36">
        <v>1</v>
      </c>
      <c r="X7" s="40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40"/>
      <c r="AP7" s="51"/>
      <c r="AQ7" s="52"/>
      <c r="AR7" s="52"/>
      <c r="AS7" s="52"/>
      <c r="AT7" s="52"/>
      <c r="AU7" s="52"/>
      <c r="AV7" s="52"/>
      <c r="AW7" s="52"/>
      <c r="AX7" s="52"/>
      <c r="AY7" s="53"/>
      <c r="AZ7" s="41">
        <f>AP7*C12</f>
        <v>0</v>
      </c>
      <c r="BA7" s="41"/>
      <c r="BB7" s="41"/>
      <c r="BC7" s="41"/>
      <c r="BD7" s="41"/>
      <c r="BE7" s="41"/>
      <c r="BF7" s="41"/>
      <c r="BG7" s="41"/>
      <c r="BH7" s="41"/>
    </row>
    <row r="8" spans="1:60" x14ac:dyDescent="0.25">
      <c r="A8" s="27">
        <v>2</v>
      </c>
      <c r="B8" s="27"/>
      <c r="C8" s="28"/>
      <c r="D8" s="29"/>
      <c r="E8" s="29"/>
      <c r="F8" s="29"/>
      <c r="G8" s="29"/>
      <c r="H8" s="29"/>
      <c r="I8" s="29"/>
      <c r="J8" s="29"/>
      <c r="K8" s="29"/>
      <c r="L8" s="29"/>
      <c r="M8" s="30"/>
      <c r="N8" s="35" t="s">
        <v>30</v>
      </c>
      <c r="O8" s="36"/>
      <c r="P8" s="36"/>
      <c r="Q8" s="36"/>
      <c r="R8" s="36"/>
      <c r="S8" s="36"/>
      <c r="T8" s="36"/>
      <c r="U8" s="36"/>
      <c r="V8" s="36"/>
      <c r="W8" s="36">
        <v>2</v>
      </c>
      <c r="X8" s="40"/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40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41">
        <f>AP8*C12</f>
        <v>0</v>
      </c>
      <c r="BA8" s="41"/>
      <c r="BB8" s="41"/>
      <c r="BC8" s="41"/>
      <c r="BD8" s="41"/>
      <c r="BE8" s="41"/>
      <c r="BF8" s="41"/>
      <c r="BG8" s="41"/>
      <c r="BH8" s="41"/>
    </row>
    <row r="9" spans="1:60" x14ac:dyDescent="0.25">
      <c r="A9" s="27">
        <v>3</v>
      </c>
      <c r="B9" s="27"/>
      <c r="C9" s="28"/>
      <c r="D9" s="29"/>
      <c r="E9" s="29"/>
      <c r="F9" s="29"/>
      <c r="G9" s="29"/>
      <c r="H9" s="29"/>
      <c r="I9" s="29"/>
      <c r="J9" s="29"/>
      <c r="K9" s="29"/>
      <c r="L9" s="29"/>
      <c r="M9" s="30"/>
      <c r="N9" s="35" t="s">
        <v>30</v>
      </c>
      <c r="O9" s="36"/>
      <c r="P9" s="36"/>
      <c r="Q9" s="36"/>
      <c r="R9" s="36"/>
      <c r="S9" s="36"/>
      <c r="T9" s="36"/>
      <c r="U9" s="36"/>
      <c r="V9" s="36"/>
      <c r="W9" s="36">
        <v>3</v>
      </c>
      <c r="X9" s="40"/>
      <c r="Y9" s="35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40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41">
        <f>AP9*C12</f>
        <v>0</v>
      </c>
      <c r="BA9" s="41"/>
      <c r="BB9" s="41"/>
      <c r="BC9" s="41"/>
      <c r="BD9" s="41"/>
      <c r="BE9" s="41"/>
      <c r="BF9" s="41"/>
      <c r="BG9" s="41"/>
      <c r="BH9" s="41"/>
    </row>
    <row r="10" spans="1:60" x14ac:dyDescent="0.25">
      <c r="A10" s="27">
        <v>4</v>
      </c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5" t="s">
        <v>30</v>
      </c>
      <c r="O10" s="36"/>
      <c r="P10" s="36"/>
      <c r="Q10" s="36"/>
      <c r="R10" s="36"/>
      <c r="S10" s="36"/>
      <c r="T10" s="36"/>
      <c r="U10" s="36"/>
      <c r="V10" s="36"/>
      <c r="W10" s="36">
        <v>4</v>
      </c>
      <c r="X10" s="40"/>
      <c r="Y10" s="35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40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41">
        <f>AP10*C12</f>
        <v>0</v>
      </c>
      <c r="BA10" s="41"/>
      <c r="BB10" s="41"/>
      <c r="BC10" s="41"/>
      <c r="BD10" s="41"/>
      <c r="BE10" s="41"/>
      <c r="BF10" s="41"/>
      <c r="BG10" s="41"/>
      <c r="BH10" s="41"/>
    </row>
    <row r="11" spans="1:60" x14ac:dyDescent="0.25">
      <c r="A11" s="27">
        <v>5</v>
      </c>
      <c r="B11" s="27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5" t="s">
        <v>30</v>
      </c>
      <c r="O11" s="36"/>
      <c r="P11" s="36"/>
      <c r="Q11" s="36"/>
      <c r="R11" s="36"/>
      <c r="S11" s="36"/>
      <c r="T11" s="36"/>
      <c r="U11" s="36"/>
      <c r="V11" s="36"/>
      <c r="W11" s="36">
        <v>5</v>
      </c>
      <c r="X11" s="40"/>
      <c r="Y11" s="35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40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41">
        <f>AP11*C12</f>
        <v>0</v>
      </c>
      <c r="BA11" s="41"/>
      <c r="BB11" s="41"/>
      <c r="BC11" s="41"/>
      <c r="BD11" s="41"/>
      <c r="BE11" s="41"/>
      <c r="BF11" s="41"/>
      <c r="BG11" s="41"/>
      <c r="BH11" s="41"/>
    </row>
    <row r="12" spans="1:60" x14ac:dyDescent="0.25">
      <c r="A12" s="27">
        <v>6</v>
      </c>
      <c r="B12" s="27"/>
      <c r="C12" s="22">
        <v>65000</v>
      </c>
      <c r="D12" s="23"/>
      <c r="E12" s="23"/>
      <c r="F12" s="23"/>
      <c r="G12" s="23"/>
      <c r="H12" s="23"/>
      <c r="I12" s="23"/>
      <c r="J12" s="23"/>
      <c r="K12" s="23"/>
      <c r="L12" s="23"/>
      <c r="M12" s="24"/>
      <c r="N12" s="35" t="s">
        <v>30</v>
      </c>
      <c r="O12" s="36"/>
      <c r="P12" s="36"/>
      <c r="Q12" s="36"/>
      <c r="R12" s="36"/>
      <c r="S12" s="36"/>
      <c r="T12" s="36"/>
      <c r="U12" s="36"/>
      <c r="V12" s="36"/>
      <c r="W12" s="36">
        <v>6</v>
      </c>
      <c r="X12" s="40"/>
      <c r="Y12" s="35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40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41">
        <f>AP12*C12</f>
        <v>0</v>
      </c>
      <c r="BA12" s="41"/>
      <c r="BB12" s="41"/>
      <c r="BC12" s="41"/>
      <c r="BD12" s="41"/>
      <c r="BE12" s="41"/>
      <c r="BF12" s="41"/>
      <c r="BG12" s="41"/>
      <c r="BH12" s="41"/>
    </row>
    <row r="13" spans="1:60" x14ac:dyDescent="0.25">
      <c r="A13" s="27">
        <v>7</v>
      </c>
      <c r="B13" s="27"/>
      <c r="C13" s="37" t="s">
        <v>31</v>
      </c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35" t="s">
        <v>30</v>
      </c>
      <c r="O13" s="36"/>
      <c r="P13" s="36"/>
      <c r="Q13" s="36"/>
      <c r="R13" s="36"/>
      <c r="S13" s="36"/>
      <c r="T13" s="36"/>
      <c r="U13" s="36"/>
      <c r="V13" s="36"/>
      <c r="W13" s="36">
        <v>7</v>
      </c>
      <c r="X13" s="40"/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40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41">
        <f>AP13*C12</f>
        <v>0</v>
      </c>
      <c r="BA13" s="41"/>
      <c r="BB13" s="41"/>
      <c r="BC13" s="41"/>
      <c r="BD13" s="41"/>
      <c r="BE13" s="41"/>
      <c r="BF13" s="41"/>
      <c r="BG13" s="41"/>
      <c r="BH13" s="41"/>
    </row>
    <row r="14" spans="1:60" ht="13.9" hidden="1" x14ac:dyDescent="0.25"/>
    <row r="15" spans="1:60" ht="13.9" hidden="1" x14ac:dyDescent="0.25"/>
    <row r="16" spans="1:60" ht="13.9" hidden="1" x14ac:dyDescent="0.25"/>
    <row r="18" spans="1:59" x14ac:dyDescent="0.25">
      <c r="A18" s="1" t="s">
        <v>13</v>
      </c>
    </row>
    <row r="19" spans="1:59" x14ac:dyDescent="0.25">
      <c r="A19" s="1" t="s">
        <v>32</v>
      </c>
      <c r="D19" s="1" t="s">
        <v>4</v>
      </c>
      <c r="E19" s="1" t="s">
        <v>0</v>
      </c>
      <c r="F19" s="21">
        <f>AP7</f>
        <v>0</v>
      </c>
      <c r="G19" s="21"/>
      <c r="H19" s="21"/>
      <c r="I19" s="21"/>
      <c r="J19" s="6" t="s">
        <v>1</v>
      </c>
      <c r="K19" s="21">
        <f>AP8</f>
        <v>0</v>
      </c>
      <c r="L19" s="18"/>
      <c r="M19" s="18"/>
      <c r="N19" s="18"/>
      <c r="O19" s="1" t="s">
        <v>1</v>
      </c>
      <c r="P19" s="21">
        <f>AP9</f>
        <v>0</v>
      </c>
      <c r="Q19" s="18"/>
      <c r="R19" s="18"/>
      <c r="S19" s="18"/>
      <c r="T19" s="1" t="s">
        <v>1</v>
      </c>
      <c r="U19" s="21">
        <f>AP10</f>
        <v>0</v>
      </c>
      <c r="V19" s="18"/>
      <c r="W19" s="18"/>
      <c r="X19" s="18"/>
      <c r="Y19" s="1" t="s">
        <v>1</v>
      </c>
      <c r="Z19" s="21">
        <f>AP11</f>
        <v>0</v>
      </c>
      <c r="AA19" s="18"/>
      <c r="AB19" s="18"/>
      <c r="AC19" s="18"/>
      <c r="AD19" s="1" t="s">
        <v>1</v>
      </c>
      <c r="AE19" s="21">
        <f>AP12</f>
        <v>0</v>
      </c>
      <c r="AF19" s="18"/>
      <c r="AG19" s="18"/>
      <c r="AH19" s="18"/>
      <c r="AI19" s="1" t="s">
        <v>1</v>
      </c>
      <c r="AJ19" s="21">
        <f>AP13</f>
        <v>0</v>
      </c>
      <c r="AK19" s="18"/>
      <c r="AL19" s="18"/>
      <c r="AM19" s="18"/>
      <c r="AN19" s="1" t="s">
        <v>2</v>
      </c>
      <c r="AO19" s="1" t="s">
        <v>3</v>
      </c>
      <c r="AP19" s="18">
        <f>A13</f>
        <v>7</v>
      </c>
      <c r="AQ19" s="18"/>
      <c r="AR19" s="1" t="s">
        <v>4</v>
      </c>
      <c r="AS19" s="20">
        <f>(SUM(AP7:AY13))/A13</f>
        <v>0</v>
      </c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</row>
    <row r="21" spans="1:59" x14ac:dyDescent="0.25">
      <c r="A21" s="1" t="s">
        <v>14</v>
      </c>
    </row>
    <row r="22" spans="1:59" ht="18" x14ac:dyDescent="0.25">
      <c r="A22" s="1" t="s">
        <v>33</v>
      </c>
      <c r="F22" s="1" t="s">
        <v>4</v>
      </c>
      <c r="G22" s="1" t="s">
        <v>0</v>
      </c>
      <c r="H22" s="21">
        <f>AP7</f>
        <v>0</v>
      </c>
      <c r="I22" s="18"/>
      <c r="J22" s="18"/>
      <c r="K22" s="18"/>
      <c r="L22" s="1" t="s">
        <v>5</v>
      </c>
      <c r="M22" s="17">
        <f>AS19</f>
        <v>0</v>
      </c>
      <c r="N22" s="18"/>
      <c r="O22" s="18"/>
      <c r="P22" s="18"/>
      <c r="Q22" s="18"/>
      <c r="R22" s="18"/>
      <c r="S22" s="1" t="s">
        <v>2</v>
      </c>
      <c r="T22" s="7">
        <v>2</v>
      </c>
      <c r="U22" s="1" t="s">
        <v>1</v>
      </c>
      <c r="V22" s="1" t="s">
        <v>0</v>
      </c>
      <c r="W22" s="21">
        <f>AP8</f>
        <v>0</v>
      </c>
      <c r="X22" s="18"/>
      <c r="Y22" s="18"/>
      <c r="Z22" s="18"/>
      <c r="AA22" s="1" t="s">
        <v>5</v>
      </c>
      <c r="AB22" s="17">
        <f>AS19</f>
        <v>0</v>
      </c>
      <c r="AC22" s="18"/>
      <c r="AD22" s="18"/>
      <c r="AE22" s="18"/>
      <c r="AF22" s="18"/>
      <c r="AG22" s="18"/>
      <c r="AH22" s="1" t="s">
        <v>2</v>
      </c>
      <c r="AI22" s="7">
        <v>2</v>
      </c>
      <c r="AJ22" s="1" t="s">
        <v>1</v>
      </c>
      <c r="AK22" s="1" t="s">
        <v>0</v>
      </c>
      <c r="AL22" s="21">
        <f>AP9</f>
        <v>0</v>
      </c>
      <c r="AM22" s="18"/>
      <c r="AN22" s="18"/>
      <c r="AO22" s="18"/>
      <c r="AP22" s="1" t="s">
        <v>5</v>
      </c>
      <c r="AQ22" s="17">
        <f>AS19</f>
        <v>0</v>
      </c>
      <c r="AR22" s="18"/>
      <c r="AS22" s="18"/>
      <c r="AT22" s="18"/>
      <c r="AU22" s="18"/>
      <c r="AV22" s="18"/>
      <c r="AW22" s="1" t="s">
        <v>2</v>
      </c>
      <c r="AX22" s="7">
        <v>2</v>
      </c>
      <c r="AY22" s="1" t="s">
        <v>1</v>
      </c>
    </row>
    <row r="23" spans="1:59" ht="16.899999999999999" x14ac:dyDescent="0.25">
      <c r="F23" s="1" t="s">
        <v>1</v>
      </c>
      <c r="G23" s="1" t="s">
        <v>0</v>
      </c>
      <c r="H23" s="21">
        <f>AP10</f>
        <v>0</v>
      </c>
      <c r="I23" s="18"/>
      <c r="J23" s="18"/>
      <c r="K23" s="18"/>
      <c r="L23" s="1" t="s">
        <v>5</v>
      </c>
      <c r="M23" s="17">
        <f>AS19</f>
        <v>0</v>
      </c>
      <c r="N23" s="18"/>
      <c r="O23" s="18"/>
      <c r="P23" s="18"/>
      <c r="Q23" s="18"/>
      <c r="R23" s="18"/>
      <c r="S23" s="1" t="s">
        <v>2</v>
      </c>
      <c r="T23" s="7">
        <v>2</v>
      </c>
      <c r="U23" s="1" t="s">
        <v>1</v>
      </c>
      <c r="V23" s="1" t="s">
        <v>0</v>
      </c>
      <c r="W23" s="21">
        <f>AP11</f>
        <v>0</v>
      </c>
      <c r="X23" s="18"/>
      <c r="Y23" s="18"/>
      <c r="Z23" s="18"/>
      <c r="AA23" s="1" t="s">
        <v>5</v>
      </c>
      <c r="AB23" s="17">
        <f>AS19</f>
        <v>0</v>
      </c>
      <c r="AC23" s="18"/>
      <c r="AD23" s="18"/>
      <c r="AE23" s="18"/>
      <c r="AF23" s="18"/>
      <c r="AG23" s="18"/>
      <c r="AH23" s="1" t="s">
        <v>2</v>
      </c>
      <c r="AI23" s="7">
        <v>2</v>
      </c>
      <c r="AJ23" s="1" t="s">
        <v>1</v>
      </c>
      <c r="AK23" s="1" t="s">
        <v>0</v>
      </c>
      <c r="AL23" s="21">
        <f>AP12</f>
        <v>0</v>
      </c>
      <c r="AM23" s="18"/>
      <c r="AN23" s="18"/>
      <c r="AO23" s="18"/>
      <c r="AP23" s="1" t="s">
        <v>5</v>
      </c>
      <c r="AQ23" s="17">
        <f>AS19</f>
        <v>0</v>
      </c>
      <c r="AR23" s="18"/>
      <c r="AS23" s="18"/>
      <c r="AT23" s="18"/>
      <c r="AU23" s="18"/>
      <c r="AV23" s="18"/>
      <c r="AW23" s="1" t="s">
        <v>2</v>
      </c>
      <c r="AX23" s="7">
        <v>2</v>
      </c>
      <c r="AY23" s="1" t="s">
        <v>1</v>
      </c>
    </row>
    <row r="24" spans="1:59" ht="16.899999999999999" x14ac:dyDescent="0.25">
      <c r="F24" s="1" t="s">
        <v>1</v>
      </c>
      <c r="G24" s="1" t="s">
        <v>0</v>
      </c>
      <c r="H24" s="21">
        <f>AP13</f>
        <v>0</v>
      </c>
      <c r="I24" s="21"/>
      <c r="J24" s="21"/>
      <c r="K24" s="21"/>
      <c r="L24" s="1" t="s">
        <v>5</v>
      </c>
      <c r="M24" s="17">
        <f>AS19</f>
        <v>0</v>
      </c>
      <c r="N24" s="17"/>
      <c r="O24" s="17"/>
      <c r="P24" s="17"/>
      <c r="Q24" s="17"/>
      <c r="R24" s="17"/>
      <c r="S24" s="1" t="s">
        <v>2</v>
      </c>
      <c r="T24" s="7">
        <v>2</v>
      </c>
      <c r="U24" s="1" t="s">
        <v>4</v>
      </c>
      <c r="V24" s="20">
        <f>(AP7-AS19)*(AP7-AS19)+(AP8-AS19)*(AP8-AS19)+(AP9-AS19)*(AP9-AS19)+(AP10-AS19)*(AP10-AS19)+(AP11-AS19)*(AP11-AS19)+(AP12-AS19)*(AP12-AS19)+(AP13-AS19)*(AP13-AS19)</f>
        <v>0</v>
      </c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spans="1:59" ht="16.899999999999999" hidden="1" x14ac:dyDescent="0.25">
      <c r="H25" s="21"/>
      <c r="I25" s="18"/>
      <c r="J25" s="18"/>
      <c r="K25" s="18"/>
      <c r="M25" s="17"/>
      <c r="N25" s="18"/>
      <c r="O25" s="18"/>
      <c r="P25" s="18"/>
      <c r="Q25" s="18"/>
      <c r="R25" s="18"/>
      <c r="T25" s="7"/>
      <c r="AI25" s="7"/>
      <c r="AL25" s="6"/>
      <c r="AM25" s="2"/>
      <c r="AN25" s="2"/>
      <c r="AO25" s="2"/>
      <c r="AQ25" s="8"/>
      <c r="AR25" s="2"/>
      <c r="AS25" s="2"/>
      <c r="AT25" s="2"/>
      <c r="AU25" s="2"/>
      <c r="AV25" s="2"/>
      <c r="AX25" s="7"/>
    </row>
    <row r="27" spans="1:59" ht="13.9" x14ac:dyDescent="0.25">
      <c r="A27" s="1" t="s">
        <v>7</v>
      </c>
      <c r="E27" s="18">
        <f>A13</f>
        <v>7</v>
      </c>
      <c r="F27" s="18"/>
      <c r="G27" s="1" t="s">
        <v>5</v>
      </c>
      <c r="H27" s="18">
        <v>1</v>
      </c>
      <c r="I27" s="18"/>
      <c r="J27" s="1" t="s">
        <v>4</v>
      </c>
      <c r="K27" s="25">
        <f>A13-1</f>
        <v>6</v>
      </c>
      <c r="L27" s="25"/>
      <c r="M27" s="25"/>
      <c r="N27" s="25"/>
      <c r="O27" s="25"/>
      <c r="P27" s="25"/>
    </row>
    <row r="28" spans="1:59" ht="13.9" x14ac:dyDescent="0.25">
      <c r="K28" s="4"/>
    </row>
    <row r="31" spans="1:59" x14ac:dyDescent="0.25">
      <c r="A31" s="1" t="s">
        <v>8</v>
      </c>
      <c r="D31" s="1" t="s">
        <v>6</v>
      </c>
      <c r="E31" s="17">
        <f>V24</f>
        <v>0</v>
      </c>
      <c r="F31" s="18"/>
      <c r="G31" s="18"/>
      <c r="H31" s="18"/>
      <c r="I31" s="18"/>
      <c r="J31" s="18"/>
      <c r="K31" s="1" t="s">
        <v>3</v>
      </c>
      <c r="L31" s="18">
        <f>K27</f>
        <v>6</v>
      </c>
      <c r="M31" s="18"/>
      <c r="N31" s="1" t="s">
        <v>4</v>
      </c>
      <c r="O31" s="20">
        <f>SQRT(V24/K27)</f>
        <v>0</v>
      </c>
      <c r="P31" s="20"/>
      <c r="Q31" s="20"/>
      <c r="R31" s="20"/>
      <c r="S31" s="20"/>
      <c r="T31" s="20"/>
      <c r="U31" s="20"/>
      <c r="V31" s="20"/>
    </row>
    <row r="32" spans="1:59" x14ac:dyDescent="0.25">
      <c r="A32" s="1" t="s">
        <v>15</v>
      </c>
    </row>
    <row r="35" spans="1:60" ht="13.9" x14ac:dyDescent="0.25">
      <c r="A35" s="1" t="s">
        <v>34</v>
      </c>
      <c r="C35" s="1" t="s">
        <v>4</v>
      </c>
      <c r="D35" s="17">
        <f>O31</f>
        <v>0</v>
      </c>
      <c r="E35" s="18"/>
      <c r="F35" s="18"/>
      <c r="G35" s="18"/>
      <c r="H35" s="18"/>
      <c r="I35" s="1" t="s">
        <v>3</v>
      </c>
      <c r="J35" s="17">
        <f>AS19</f>
        <v>0</v>
      </c>
      <c r="K35" s="18"/>
      <c r="L35" s="18"/>
      <c r="M35" s="18"/>
      <c r="N35" s="18"/>
      <c r="O35" s="1" t="s">
        <v>9</v>
      </c>
      <c r="P35" s="18">
        <v>100</v>
      </c>
      <c r="Q35" s="18"/>
      <c r="R35" s="18"/>
      <c r="S35" s="1" t="s">
        <v>4</v>
      </c>
      <c r="T35" s="18" t="e">
        <f>O31/AS19*100</f>
        <v>#DIV/0!</v>
      </c>
      <c r="U35" s="18"/>
      <c r="V35" s="18"/>
      <c r="W35" s="18"/>
      <c r="X35" s="18"/>
      <c r="Y35" s="1" t="s">
        <v>12</v>
      </c>
    </row>
    <row r="39" spans="1:60" x14ac:dyDescent="0.25">
      <c r="A39" s="1" t="s">
        <v>35</v>
      </c>
      <c r="J39" s="18">
        <f>C12</f>
        <v>65000</v>
      </c>
      <c r="K39" s="18"/>
      <c r="L39" s="18"/>
      <c r="M39" s="18"/>
      <c r="N39" s="18"/>
      <c r="O39" s="1" t="s">
        <v>3</v>
      </c>
      <c r="P39" s="18">
        <f>A13</f>
        <v>7</v>
      </c>
      <c r="Q39" s="18"/>
      <c r="R39" s="1" t="s">
        <v>9</v>
      </c>
      <c r="S39" s="1" t="s">
        <v>0</v>
      </c>
      <c r="T39" s="21">
        <f>AP7</f>
        <v>0</v>
      </c>
      <c r="U39" s="21"/>
      <c r="V39" s="21"/>
      <c r="W39" s="21"/>
      <c r="X39" s="6" t="s">
        <v>1</v>
      </c>
      <c r="Y39" s="21">
        <f>AP8</f>
        <v>0</v>
      </c>
      <c r="Z39" s="18"/>
      <c r="AA39" s="18"/>
      <c r="AB39" s="18"/>
      <c r="AC39" s="1" t="s">
        <v>1</v>
      </c>
      <c r="AD39" s="21">
        <f>AP9</f>
        <v>0</v>
      </c>
      <c r="AE39" s="18"/>
      <c r="AF39" s="18"/>
      <c r="AG39" s="18"/>
      <c r="AH39" s="1" t="s">
        <v>1</v>
      </c>
      <c r="AI39" s="21">
        <f>AP10</f>
        <v>0</v>
      </c>
      <c r="AJ39" s="18"/>
      <c r="AK39" s="18"/>
      <c r="AL39" s="18"/>
      <c r="AM39" s="1" t="s">
        <v>1</v>
      </c>
      <c r="AN39" s="21">
        <f>AP11</f>
        <v>0</v>
      </c>
      <c r="AO39" s="18"/>
      <c r="AP39" s="18"/>
      <c r="AQ39" s="18"/>
      <c r="AR39" s="1" t="s">
        <v>1</v>
      </c>
      <c r="AS39" s="21">
        <f>AP12</f>
        <v>0</v>
      </c>
      <c r="AT39" s="18"/>
      <c r="AU39" s="18"/>
      <c r="AV39" s="18"/>
      <c r="AW39" s="1" t="s">
        <v>1</v>
      </c>
      <c r="AX39" s="21">
        <f>AP13</f>
        <v>0</v>
      </c>
      <c r="AY39" s="18"/>
      <c r="AZ39" s="18"/>
      <c r="BA39" s="18"/>
      <c r="BB39" s="1" t="s">
        <v>2</v>
      </c>
      <c r="BC39" s="1" t="s">
        <v>4</v>
      </c>
      <c r="BD39" s="3"/>
      <c r="BE39" s="3"/>
      <c r="BF39" s="3"/>
      <c r="BH39" s="6"/>
    </row>
    <row r="40" spans="1:60" ht="13.9" x14ac:dyDescent="0.25">
      <c r="I40" s="1" t="s">
        <v>4</v>
      </c>
      <c r="J40" s="61">
        <f>C12/A13*(SUM(AP7:AY13))</f>
        <v>0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60" x14ac:dyDescent="0.25">
      <c r="A41" s="1" t="s">
        <v>38</v>
      </c>
      <c r="K41" s="5"/>
      <c r="L41" s="3" t="s">
        <v>4</v>
      </c>
      <c r="M41" s="57">
        <f>J40</f>
        <v>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9" t="s">
        <v>3</v>
      </c>
      <c r="Y41" s="21">
        <f>C12</f>
        <v>65000</v>
      </c>
      <c r="Z41" s="21"/>
      <c r="AA41" s="21"/>
      <c r="AB41" s="21"/>
      <c r="AC41" s="21"/>
      <c r="AD41" s="21"/>
      <c r="AE41" s="21"/>
      <c r="AF41" s="21"/>
      <c r="AG41" s="9" t="s">
        <v>4</v>
      </c>
      <c r="AH41" s="20">
        <f>J40/C12</f>
        <v>0</v>
      </c>
      <c r="AI41" s="20"/>
      <c r="AJ41" s="20"/>
      <c r="AK41" s="20"/>
      <c r="AL41" s="20"/>
      <c r="AM41" s="20"/>
      <c r="AN41" s="20"/>
      <c r="AO41" s="20"/>
    </row>
    <row r="42" spans="1:60" x14ac:dyDescent="0.25">
      <c r="A42" s="1" t="s">
        <v>39</v>
      </c>
      <c r="K42" s="5"/>
      <c r="L42" s="3"/>
      <c r="M42" s="3"/>
      <c r="N42" s="3"/>
      <c r="P42" s="5"/>
      <c r="Q42" s="3"/>
      <c r="R42" s="3"/>
      <c r="S42" s="3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60" x14ac:dyDescent="0.25">
      <c r="A43" s="1" t="s">
        <v>40</v>
      </c>
      <c r="F43" s="19">
        <f>AH41</f>
        <v>0</v>
      </c>
      <c r="G43" s="19"/>
      <c r="H43" s="19"/>
      <c r="I43" s="19"/>
      <c r="J43" s="19"/>
      <c r="K43" s="19"/>
      <c r="L43" s="2" t="s">
        <v>41</v>
      </c>
      <c r="M43" s="25" t="s">
        <v>42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</row>
    <row r="44" spans="1:60" x14ac:dyDescent="0.25">
      <c r="A44" s="1" t="s">
        <v>45</v>
      </c>
      <c r="AO44" s="62">
        <v>25.9</v>
      </c>
      <c r="AP44" s="62"/>
      <c r="AQ44" s="62"/>
      <c r="AR44" s="62"/>
      <c r="AS44" s="1" t="s">
        <v>43</v>
      </c>
      <c r="AW44" s="1" t="s">
        <v>46</v>
      </c>
    </row>
    <row r="45" spans="1:60" x14ac:dyDescent="0.25">
      <c r="A45" s="1" t="s">
        <v>47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21">
        <f>C12*AO44</f>
        <v>1683500</v>
      </c>
      <c r="V45" s="21"/>
      <c r="W45" s="21"/>
      <c r="X45" s="21"/>
      <c r="Y45" s="21"/>
      <c r="Z45" s="21"/>
      <c r="AA45" s="21"/>
      <c r="AB45" s="21"/>
      <c r="AC45" s="1" t="s">
        <v>10</v>
      </c>
      <c r="AG45" s="3"/>
      <c r="AH45" s="3"/>
      <c r="AI45" s="3"/>
      <c r="AJ45" s="3"/>
    </row>
    <row r="46" spans="1:60" x14ac:dyDescent="0.25">
      <c r="K46" s="3"/>
      <c r="L46" s="3"/>
      <c r="M46" s="3"/>
      <c r="N46" s="3"/>
      <c r="O46" s="3"/>
      <c r="P46" s="3"/>
      <c r="Q46" s="3"/>
      <c r="R46" s="3"/>
      <c r="S46" s="3"/>
      <c r="T46" s="3"/>
      <c r="U46" s="5"/>
      <c r="V46" s="5"/>
      <c r="W46" s="5"/>
      <c r="X46" s="5"/>
      <c r="Y46" s="5"/>
      <c r="Z46" s="5"/>
      <c r="AA46" s="5"/>
      <c r="AB46" s="5"/>
      <c r="AG46" s="3"/>
      <c r="AH46" s="3"/>
      <c r="AI46" s="3"/>
      <c r="AJ46" s="3"/>
    </row>
    <row r="47" spans="1:60" x14ac:dyDescent="0.25">
      <c r="AG47" s="3"/>
      <c r="AH47" s="3"/>
      <c r="AI47" s="3"/>
      <c r="AJ47" s="3"/>
    </row>
    <row r="48" spans="1:60" x14ac:dyDescent="0.25">
      <c r="A48" s="1" t="s">
        <v>19</v>
      </c>
    </row>
    <row r="49" spans="1:64" x14ac:dyDescent="0.25">
      <c r="A49" s="1" t="s">
        <v>20</v>
      </c>
      <c r="AZ49" s="1" t="s">
        <v>21</v>
      </c>
    </row>
    <row r="52" spans="1:64" s="10" customFormat="1" ht="12.75" x14ac:dyDescent="0.2">
      <c r="A52" s="10" t="s">
        <v>11</v>
      </c>
    </row>
    <row r="54" spans="1:64" ht="82.5" customHeight="1" x14ac:dyDescent="0.25">
      <c r="A54" s="56" t="s">
        <v>36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L54" s="4"/>
    </row>
    <row r="56" spans="1:64" ht="87.75" customHeight="1" x14ac:dyDescent="0.25">
      <c r="A56" s="56" t="s">
        <v>37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</row>
  </sheetData>
  <mergeCells count="112">
    <mergeCell ref="U45:AB45"/>
    <mergeCell ref="A54:BH54"/>
    <mergeCell ref="A56:BH56"/>
    <mergeCell ref="M41:W41"/>
    <mergeCell ref="Y41:AF41"/>
    <mergeCell ref="AH41:AO41"/>
    <mergeCell ref="F43:K43"/>
    <mergeCell ref="M43:BH43"/>
    <mergeCell ref="AO44:AR44"/>
    <mergeCell ref="AN39:AQ39"/>
    <mergeCell ref="AS39:AV39"/>
    <mergeCell ref="AX39:BA39"/>
    <mergeCell ref="J40:U40"/>
    <mergeCell ref="J39:N39"/>
    <mergeCell ref="P39:Q39"/>
    <mergeCell ref="T39:W39"/>
    <mergeCell ref="Y39:AB39"/>
    <mergeCell ref="AD39:AG39"/>
    <mergeCell ref="AI39:AL39"/>
    <mergeCell ref="E31:J31"/>
    <mergeCell ref="L31:M31"/>
    <mergeCell ref="O31:V31"/>
    <mergeCell ref="D35:H35"/>
    <mergeCell ref="J35:N35"/>
    <mergeCell ref="P35:R35"/>
    <mergeCell ref="T35:X35"/>
    <mergeCell ref="H25:K25"/>
    <mergeCell ref="M25:R25"/>
    <mergeCell ref="V24:AH24"/>
    <mergeCell ref="E27:F27"/>
    <mergeCell ref="H27:I27"/>
    <mergeCell ref="K27:P27"/>
    <mergeCell ref="H24:K24"/>
    <mergeCell ref="M24:R24"/>
    <mergeCell ref="H23:K23"/>
    <mergeCell ref="M23:R23"/>
    <mergeCell ref="W23:Z23"/>
    <mergeCell ref="AB23:AG23"/>
    <mergeCell ref="AL23:AO23"/>
    <mergeCell ref="AQ23:AV23"/>
    <mergeCell ref="H22:K22"/>
    <mergeCell ref="M22:R22"/>
    <mergeCell ref="W22:Z22"/>
    <mergeCell ref="AB22:AG22"/>
    <mergeCell ref="AL22:AO22"/>
    <mergeCell ref="AQ22:AV22"/>
    <mergeCell ref="AJ19:AM19"/>
    <mergeCell ref="AP19:AQ19"/>
    <mergeCell ref="AS19:BG19"/>
    <mergeCell ref="F19:I19"/>
    <mergeCell ref="K19:N19"/>
    <mergeCell ref="P19:S19"/>
    <mergeCell ref="U19:X19"/>
    <mergeCell ref="Z19:AC19"/>
    <mergeCell ref="AE19:AH19"/>
    <mergeCell ref="A13:B13"/>
    <mergeCell ref="C13:M13"/>
    <mergeCell ref="C12:M12"/>
    <mergeCell ref="AZ13:BH13"/>
    <mergeCell ref="N13:V13"/>
    <mergeCell ref="W13:X13"/>
    <mergeCell ref="Y13:AO13"/>
    <mergeCell ref="AP13:AY13"/>
    <mergeCell ref="AZ11:BH11"/>
    <mergeCell ref="A12:B12"/>
    <mergeCell ref="N12:V12"/>
    <mergeCell ref="W12:X12"/>
    <mergeCell ref="Y12:AO12"/>
    <mergeCell ref="AP12:AY12"/>
    <mergeCell ref="AZ12:BH12"/>
    <mergeCell ref="A11:B11"/>
    <mergeCell ref="C11:M11"/>
    <mergeCell ref="N11:V11"/>
    <mergeCell ref="W11:X11"/>
    <mergeCell ref="Y11:AO11"/>
    <mergeCell ref="AP11:AY11"/>
    <mergeCell ref="AZ9:BH9"/>
    <mergeCell ref="A10:B10"/>
    <mergeCell ref="C10:M10"/>
    <mergeCell ref="N10:V10"/>
    <mergeCell ref="W10:X10"/>
    <mergeCell ref="Y10:AO10"/>
    <mergeCell ref="AP10:AY10"/>
    <mergeCell ref="AZ10:BH10"/>
    <mergeCell ref="A9:B9"/>
    <mergeCell ref="C9:M9"/>
    <mergeCell ref="N9:V9"/>
    <mergeCell ref="W9:X9"/>
    <mergeCell ref="Y9:AO9"/>
    <mergeCell ref="AP9:AY9"/>
    <mergeCell ref="A8:B8"/>
    <mergeCell ref="C8:M8"/>
    <mergeCell ref="N8:V8"/>
    <mergeCell ref="W8:X8"/>
    <mergeCell ref="Y8:AO8"/>
    <mergeCell ref="AP8:AY8"/>
    <mergeCell ref="AZ8:BH8"/>
    <mergeCell ref="A7:B7"/>
    <mergeCell ref="C7:M7"/>
    <mergeCell ref="N7:V7"/>
    <mergeCell ref="W7:X7"/>
    <mergeCell ref="Y7:AO7"/>
    <mergeCell ref="AP7:AY7"/>
    <mergeCell ref="A1:BH1"/>
    <mergeCell ref="A2:BH2"/>
    <mergeCell ref="A4:B6"/>
    <mergeCell ref="C4:M6"/>
    <mergeCell ref="N4:X6"/>
    <mergeCell ref="Y4:AO6"/>
    <mergeCell ref="AP4:AY6"/>
    <mergeCell ref="AZ4:BH6"/>
    <mergeCell ref="AZ7:BH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6"/>
  <sheetViews>
    <sheetView view="pageBreakPreview" zoomScaleNormal="100" zoomScaleSheetLayoutView="100" workbookViewId="0">
      <selection activeCell="AP7" sqref="AP7:AY12"/>
    </sheetView>
  </sheetViews>
  <sheetFormatPr defaultColWidth="9.140625" defaultRowHeight="15" x14ac:dyDescent="0.25"/>
  <cols>
    <col min="1" max="60" width="1.42578125" style="1" customWidth="1"/>
    <col min="61" max="16384" width="9.140625" style="1"/>
  </cols>
  <sheetData>
    <row r="1" spans="1:60" x14ac:dyDescent="0.2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</row>
    <row r="2" spans="1:60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9.75" customHeight="1" x14ac:dyDescent="0.25"/>
    <row r="4" spans="1:60" ht="15" customHeight="1" x14ac:dyDescent="0.25">
      <c r="A4" s="34" t="s">
        <v>22</v>
      </c>
      <c r="B4" s="34"/>
      <c r="C4" s="34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26" t="s">
        <v>18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42" t="s">
        <v>26</v>
      </c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  <c r="AP4" s="42" t="s">
        <v>27</v>
      </c>
      <c r="AQ4" s="43"/>
      <c r="AR4" s="43"/>
      <c r="AS4" s="43"/>
      <c r="AT4" s="43"/>
      <c r="AU4" s="43"/>
      <c r="AV4" s="43"/>
      <c r="AW4" s="43"/>
      <c r="AX4" s="43"/>
      <c r="AY4" s="44"/>
      <c r="AZ4" s="34" t="s">
        <v>28</v>
      </c>
      <c r="BA4" s="34"/>
      <c r="BB4" s="34"/>
      <c r="BC4" s="34"/>
      <c r="BD4" s="34"/>
      <c r="BE4" s="34"/>
      <c r="BF4" s="34"/>
      <c r="BG4" s="34"/>
      <c r="BH4" s="34"/>
    </row>
    <row r="5" spans="1:60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45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7"/>
      <c r="AP5" s="45"/>
      <c r="AQ5" s="46"/>
      <c r="AR5" s="46"/>
      <c r="AS5" s="46"/>
      <c r="AT5" s="46"/>
      <c r="AU5" s="46"/>
      <c r="AV5" s="46"/>
      <c r="AW5" s="46"/>
      <c r="AX5" s="46"/>
      <c r="AY5" s="47"/>
      <c r="AZ5" s="34"/>
      <c r="BA5" s="34"/>
      <c r="BB5" s="34"/>
      <c r="BC5" s="34"/>
      <c r="BD5" s="34"/>
      <c r="BE5" s="34"/>
      <c r="BF5" s="34"/>
      <c r="BG5" s="34"/>
      <c r="BH5" s="34"/>
    </row>
    <row r="6" spans="1:60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48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50"/>
      <c r="AP6" s="48"/>
      <c r="AQ6" s="49"/>
      <c r="AR6" s="49"/>
      <c r="AS6" s="49"/>
      <c r="AT6" s="49"/>
      <c r="AU6" s="49"/>
      <c r="AV6" s="49"/>
      <c r="AW6" s="49"/>
      <c r="AX6" s="49"/>
      <c r="AY6" s="50"/>
      <c r="AZ6" s="34"/>
      <c r="BA6" s="34"/>
      <c r="BB6" s="34"/>
      <c r="BC6" s="34"/>
      <c r="BD6" s="34"/>
      <c r="BE6" s="34"/>
      <c r="BF6" s="34"/>
      <c r="BG6" s="34"/>
      <c r="BH6" s="34"/>
    </row>
    <row r="7" spans="1:60" x14ac:dyDescent="0.25">
      <c r="A7" s="27">
        <v>1</v>
      </c>
      <c r="B7" s="27"/>
      <c r="C7" s="31"/>
      <c r="D7" s="32"/>
      <c r="E7" s="32"/>
      <c r="F7" s="32"/>
      <c r="G7" s="32"/>
      <c r="H7" s="32"/>
      <c r="I7" s="32"/>
      <c r="J7" s="32"/>
      <c r="K7" s="32"/>
      <c r="L7" s="32"/>
      <c r="M7" s="33"/>
      <c r="N7" s="35" t="s">
        <v>30</v>
      </c>
      <c r="O7" s="36"/>
      <c r="P7" s="36"/>
      <c r="Q7" s="36"/>
      <c r="R7" s="36"/>
      <c r="S7" s="36"/>
      <c r="T7" s="36"/>
      <c r="U7" s="36"/>
      <c r="V7" s="36"/>
      <c r="W7" s="36">
        <v>1</v>
      </c>
      <c r="X7" s="40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40"/>
      <c r="AP7" s="51"/>
      <c r="AQ7" s="52"/>
      <c r="AR7" s="52"/>
      <c r="AS7" s="52"/>
      <c r="AT7" s="52"/>
      <c r="AU7" s="52"/>
      <c r="AV7" s="52"/>
      <c r="AW7" s="52"/>
      <c r="AX7" s="52"/>
      <c r="AY7" s="53"/>
      <c r="AZ7" s="41">
        <f>AP7*C11</f>
        <v>0</v>
      </c>
      <c r="BA7" s="41"/>
      <c r="BB7" s="41"/>
      <c r="BC7" s="41"/>
      <c r="BD7" s="41"/>
      <c r="BE7" s="41"/>
      <c r="BF7" s="41"/>
      <c r="BG7" s="41"/>
      <c r="BH7" s="41"/>
    </row>
    <row r="8" spans="1:60" x14ac:dyDescent="0.25">
      <c r="A8" s="27">
        <v>2</v>
      </c>
      <c r="B8" s="27"/>
      <c r="C8" s="28"/>
      <c r="D8" s="29"/>
      <c r="E8" s="29"/>
      <c r="F8" s="29"/>
      <c r="G8" s="29"/>
      <c r="H8" s="29"/>
      <c r="I8" s="29"/>
      <c r="J8" s="29"/>
      <c r="K8" s="29"/>
      <c r="L8" s="29"/>
      <c r="M8" s="30"/>
      <c r="N8" s="35" t="s">
        <v>30</v>
      </c>
      <c r="O8" s="36"/>
      <c r="P8" s="36"/>
      <c r="Q8" s="36"/>
      <c r="R8" s="36"/>
      <c r="S8" s="36"/>
      <c r="T8" s="36"/>
      <c r="U8" s="36"/>
      <c r="V8" s="36"/>
      <c r="W8" s="36">
        <v>2</v>
      </c>
      <c r="X8" s="40"/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40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41">
        <f>AP8*C11</f>
        <v>0</v>
      </c>
      <c r="BA8" s="41"/>
      <c r="BB8" s="41"/>
      <c r="BC8" s="41"/>
      <c r="BD8" s="41"/>
      <c r="BE8" s="41"/>
      <c r="BF8" s="41"/>
      <c r="BG8" s="41"/>
      <c r="BH8" s="41"/>
    </row>
    <row r="9" spans="1:60" x14ac:dyDescent="0.25">
      <c r="A9" s="27">
        <v>3</v>
      </c>
      <c r="B9" s="27"/>
      <c r="C9" s="28"/>
      <c r="D9" s="29"/>
      <c r="E9" s="29"/>
      <c r="F9" s="29"/>
      <c r="G9" s="29"/>
      <c r="H9" s="29"/>
      <c r="I9" s="29"/>
      <c r="J9" s="29"/>
      <c r="K9" s="29"/>
      <c r="L9" s="29"/>
      <c r="M9" s="30"/>
      <c r="N9" s="35" t="s">
        <v>30</v>
      </c>
      <c r="O9" s="36"/>
      <c r="P9" s="36"/>
      <c r="Q9" s="36"/>
      <c r="R9" s="36"/>
      <c r="S9" s="36"/>
      <c r="T9" s="36"/>
      <c r="U9" s="36"/>
      <c r="V9" s="36"/>
      <c r="W9" s="36">
        <v>3</v>
      </c>
      <c r="X9" s="40"/>
      <c r="Y9" s="35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40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41">
        <f>AP9*C11</f>
        <v>0</v>
      </c>
      <c r="BA9" s="41"/>
      <c r="BB9" s="41"/>
      <c r="BC9" s="41"/>
      <c r="BD9" s="41"/>
      <c r="BE9" s="41"/>
      <c r="BF9" s="41"/>
      <c r="BG9" s="41"/>
      <c r="BH9" s="41"/>
    </row>
    <row r="10" spans="1:60" x14ac:dyDescent="0.25">
      <c r="A10" s="27">
        <v>4</v>
      </c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5" t="s">
        <v>30</v>
      </c>
      <c r="O10" s="36"/>
      <c r="P10" s="36"/>
      <c r="Q10" s="36"/>
      <c r="R10" s="36"/>
      <c r="S10" s="36"/>
      <c r="T10" s="36"/>
      <c r="U10" s="36"/>
      <c r="V10" s="36"/>
      <c r="W10" s="36">
        <v>4</v>
      </c>
      <c r="X10" s="40"/>
      <c r="Y10" s="35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40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41">
        <f>AP10*C11</f>
        <v>0</v>
      </c>
      <c r="BA10" s="41"/>
      <c r="BB10" s="41"/>
      <c r="BC10" s="41"/>
      <c r="BD10" s="41"/>
      <c r="BE10" s="41"/>
      <c r="BF10" s="41"/>
      <c r="BG10" s="41"/>
      <c r="BH10" s="41"/>
    </row>
    <row r="11" spans="1:60" x14ac:dyDescent="0.25">
      <c r="A11" s="27">
        <v>5</v>
      </c>
      <c r="B11" s="27"/>
      <c r="C11" s="22">
        <v>65000</v>
      </c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35" t="s">
        <v>30</v>
      </c>
      <c r="O11" s="36"/>
      <c r="P11" s="36"/>
      <c r="Q11" s="36"/>
      <c r="R11" s="36"/>
      <c r="S11" s="36"/>
      <c r="T11" s="36"/>
      <c r="U11" s="36"/>
      <c r="V11" s="36"/>
      <c r="W11" s="36">
        <v>5</v>
      </c>
      <c r="X11" s="40"/>
      <c r="Y11" s="35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40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41">
        <f>AP11*C11</f>
        <v>0</v>
      </c>
      <c r="BA11" s="41"/>
      <c r="BB11" s="41"/>
      <c r="BC11" s="41"/>
      <c r="BD11" s="41"/>
      <c r="BE11" s="41"/>
      <c r="BF11" s="41"/>
      <c r="BG11" s="41"/>
      <c r="BH11" s="41"/>
    </row>
    <row r="12" spans="1:60" x14ac:dyDescent="0.25">
      <c r="A12" s="27">
        <v>6</v>
      </c>
      <c r="B12" s="27"/>
      <c r="C12" s="37" t="s">
        <v>31</v>
      </c>
      <c r="D12" s="38"/>
      <c r="E12" s="38"/>
      <c r="F12" s="38"/>
      <c r="G12" s="38"/>
      <c r="H12" s="38"/>
      <c r="I12" s="38"/>
      <c r="J12" s="38"/>
      <c r="K12" s="38"/>
      <c r="L12" s="38"/>
      <c r="M12" s="39"/>
      <c r="N12" s="35" t="s">
        <v>30</v>
      </c>
      <c r="O12" s="36"/>
      <c r="P12" s="36"/>
      <c r="Q12" s="36"/>
      <c r="R12" s="36"/>
      <c r="S12" s="36"/>
      <c r="T12" s="36"/>
      <c r="U12" s="36"/>
      <c r="V12" s="36"/>
      <c r="W12" s="36">
        <v>6</v>
      </c>
      <c r="X12" s="40"/>
      <c r="Y12" s="35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40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41">
        <f>AP12*C11</f>
        <v>0</v>
      </c>
      <c r="BA12" s="41"/>
      <c r="BB12" s="41"/>
      <c r="BC12" s="41"/>
      <c r="BD12" s="41"/>
      <c r="BE12" s="41"/>
      <c r="BF12" s="41"/>
      <c r="BG12" s="41"/>
      <c r="BH12" s="41"/>
    </row>
    <row r="13" spans="1:60" ht="13.9" hidden="1" x14ac:dyDescent="0.25">
      <c r="A13" s="27"/>
      <c r="B13" s="27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35"/>
      <c r="O13" s="36"/>
      <c r="P13" s="36"/>
      <c r="Q13" s="36"/>
      <c r="R13" s="36"/>
      <c r="S13" s="36"/>
      <c r="T13" s="36"/>
      <c r="U13" s="36"/>
      <c r="V13" s="36"/>
      <c r="W13" s="36"/>
      <c r="X13" s="40"/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40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41"/>
      <c r="BA13" s="41"/>
      <c r="BB13" s="41"/>
      <c r="BC13" s="41"/>
      <c r="BD13" s="41"/>
      <c r="BE13" s="41"/>
      <c r="BF13" s="41"/>
      <c r="BG13" s="41"/>
      <c r="BH13" s="41"/>
    </row>
    <row r="14" spans="1:60" ht="13.9" hidden="1" x14ac:dyDescent="0.25">
      <c r="A14" s="27"/>
      <c r="B14" s="27"/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35"/>
      <c r="O14" s="36"/>
      <c r="P14" s="36"/>
      <c r="Q14" s="36"/>
      <c r="R14" s="36"/>
      <c r="S14" s="36"/>
      <c r="T14" s="36"/>
      <c r="U14" s="36"/>
      <c r="V14" s="36"/>
      <c r="W14" s="36"/>
      <c r="X14" s="40"/>
      <c r="Y14" s="35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40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41"/>
      <c r="BA14" s="41"/>
      <c r="BB14" s="41"/>
      <c r="BC14" s="41"/>
      <c r="BD14" s="41"/>
      <c r="BE14" s="41"/>
      <c r="BF14" s="41"/>
      <c r="BG14" s="41"/>
      <c r="BH14" s="41"/>
    </row>
    <row r="15" spans="1:60" ht="13.9" hidden="1" x14ac:dyDescent="0.25">
      <c r="A15" s="27"/>
      <c r="B15" s="27"/>
      <c r="N15" s="35"/>
      <c r="O15" s="36"/>
      <c r="P15" s="36"/>
      <c r="Q15" s="36"/>
      <c r="R15" s="36"/>
      <c r="S15" s="36"/>
      <c r="T15" s="36"/>
      <c r="U15" s="36"/>
      <c r="V15" s="36"/>
      <c r="W15" s="36"/>
      <c r="X15" s="40"/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40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41"/>
      <c r="BA15" s="41"/>
      <c r="BB15" s="41"/>
      <c r="BC15" s="41"/>
      <c r="BD15" s="41"/>
      <c r="BE15" s="41"/>
      <c r="BF15" s="41"/>
      <c r="BG15" s="41"/>
      <c r="BH15" s="41"/>
    </row>
    <row r="16" spans="1:60" ht="13.9" hidden="1" x14ac:dyDescent="0.25">
      <c r="N16" s="35"/>
      <c r="O16" s="36"/>
      <c r="P16" s="36"/>
      <c r="Q16" s="36"/>
      <c r="R16" s="36"/>
      <c r="S16" s="36"/>
      <c r="T16" s="36"/>
      <c r="U16" s="36"/>
      <c r="V16" s="36"/>
      <c r="W16" s="36"/>
      <c r="X16" s="40"/>
      <c r="Y16" s="35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40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41"/>
      <c r="BA16" s="41"/>
      <c r="BB16" s="41"/>
      <c r="BC16" s="41"/>
      <c r="BD16" s="41"/>
      <c r="BE16" s="41"/>
      <c r="BF16" s="41"/>
      <c r="BG16" s="41"/>
      <c r="BH16" s="41"/>
    </row>
    <row r="18" spans="1:54" x14ac:dyDescent="0.25">
      <c r="A18" s="1" t="s">
        <v>13</v>
      </c>
    </row>
    <row r="19" spans="1:54" x14ac:dyDescent="0.25">
      <c r="A19" s="1" t="s">
        <v>32</v>
      </c>
      <c r="D19" s="1" t="s">
        <v>4</v>
      </c>
      <c r="E19" s="1" t="s">
        <v>0</v>
      </c>
      <c r="F19" s="21">
        <f>AP7</f>
        <v>0</v>
      </c>
      <c r="G19" s="21"/>
      <c r="H19" s="21"/>
      <c r="I19" s="21"/>
      <c r="J19" s="6" t="s">
        <v>1</v>
      </c>
      <c r="K19" s="21">
        <f>AP8</f>
        <v>0</v>
      </c>
      <c r="L19" s="18"/>
      <c r="M19" s="18"/>
      <c r="N19" s="18"/>
      <c r="O19" s="1" t="s">
        <v>1</v>
      </c>
      <c r="P19" s="21">
        <f>AP9</f>
        <v>0</v>
      </c>
      <c r="Q19" s="18"/>
      <c r="R19" s="18"/>
      <c r="S19" s="18"/>
      <c r="T19" s="1" t="s">
        <v>1</v>
      </c>
      <c r="U19" s="21">
        <f>AP10</f>
        <v>0</v>
      </c>
      <c r="V19" s="18"/>
      <c r="W19" s="18"/>
      <c r="X19" s="18"/>
      <c r="Y19" s="1" t="s">
        <v>1</v>
      </c>
      <c r="Z19" s="21">
        <f>AP11</f>
        <v>0</v>
      </c>
      <c r="AA19" s="18"/>
      <c r="AB19" s="18"/>
      <c r="AC19" s="18"/>
      <c r="AD19" s="1" t="s">
        <v>1</v>
      </c>
      <c r="AE19" s="21">
        <f>AP12</f>
        <v>0</v>
      </c>
      <c r="AF19" s="18"/>
      <c r="AG19" s="18"/>
      <c r="AH19" s="18"/>
      <c r="AI19" s="1" t="s">
        <v>2</v>
      </c>
      <c r="AJ19" s="1" t="s">
        <v>3</v>
      </c>
      <c r="AK19" s="18">
        <f>A12</f>
        <v>6</v>
      </c>
      <c r="AL19" s="18"/>
      <c r="AM19" s="1" t="s">
        <v>4</v>
      </c>
      <c r="AN19" s="20">
        <f>(SUM(AP7:AY12))/A12</f>
        <v>0</v>
      </c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</row>
    <row r="21" spans="1:54" x14ac:dyDescent="0.25">
      <c r="A21" s="1" t="s">
        <v>14</v>
      </c>
    </row>
    <row r="22" spans="1:54" ht="18" x14ac:dyDescent="0.25">
      <c r="A22" s="1" t="s">
        <v>33</v>
      </c>
      <c r="F22" s="1" t="s">
        <v>4</v>
      </c>
      <c r="G22" s="1" t="s">
        <v>0</v>
      </c>
      <c r="H22" s="21">
        <f>AP7</f>
        <v>0</v>
      </c>
      <c r="I22" s="18"/>
      <c r="J22" s="18"/>
      <c r="K22" s="18"/>
      <c r="L22" s="1" t="s">
        <v>5</v>
      </c>
      <c r="M22" s="17">
        <f>AN19</f>
        <v>0</v>
      </c>
      <c r="N22" s="18"/>
      <c r="O22" s="18"/>
      <c r="P22" s="18"/>
      <c r="Q22" s="18"/>
      <c r="R22" s="18"/>
      <c r="S22" s="1" t="s">
        <v>2</v>
      </c>
      <c r="T22" s="7">
        <v>2</v>
      </c>
      <c r="U22" s="1" t="s">
        <v>1</v>
      </c>
      <c r="V22" s="1" t="s">
        <v>0</v>
      </c>
      <c r="W22" s="21">
        <f>AP8</f>
        <v>0</v>
      </c>
      <c r="X22" s="18"/>
      <c r="Y22" s="18"/>
      <c r="Z22" s="18"/>
      <c r="AA22" s="1" t="s">
        <v>5</v>
      </c>
      <c r="AB22" s="17">
        <f>AN19</f>
        <v>0</v>
      </c>
      <c r="AC22" s="18"/>
      <c r="AD22" s="18"/>
      <c r="AE22" s="18"/>
      <c r="AF22" s="18"/>
      <c r="AG22" s="18"/>
      <c r="AH22" s="1" t="s">
        <v>2</v>
      </c>
      <c r="AI22" s="7">
        <v>2</v>
      </c>
      <c r="AJ22" s="1" t="s">
        <v>1</v>
      </c>
      <c r="AK22" s="1" t="s">
        <v>0</v>
      </c>
      <c r="AL22" s="21">
        <f>AP9</f>
        <v>0</v>
      </c>
      <c r="AM22" s="18"/>
      <c r="AN22" s="18"/>
      <c r="AO22" s="18"/>
      <c r="AP22" s="1" t="s">
        <v>5</v>
      </c>
      <c r="AQ22" s="17">
        <f>AN19</f>
        <v>0</v>
      </c>
      <c r="AR22" s="18"/>
      <c r="AS22" s="18"/>
      <c r="AT22" s="18"/>
      <c r="AU22" s="18"/>
      <c r="AV22" s="18"/>
      <c r="AW22" s="1" t="s">
        <v>2</v>
      </c>
      <c r="AX22" s="7">
        <v>2</v>
      </c>
      <c r="AY22" s="1" t="s">
        <v>1</v>
      </c>
    </row>
    <row r="23" spans="1:54" ht="16.899999999999999" x14ac:dyDescent="0.25">
      <c r="F23" s="1" t="s">
        <v>1</v>
      </c>
      <c r="G23" s="1" t="s">
        <v>0</v>
      </c>
      <c r="H23" s="21">
        <f>AP10</f>
        <v>0</v>
      </c>
      <c r="I23" s="18"/>
      <c r="J23" s="18"/>
      <c r="K23" s="18"/>
      <c r="L23" s="1" t="s">
        <v>5</v>
      </c>
      <c r="M23" s="17">
        <f>AN19</f>
        <v>0</v>
      </c>
      <c r="N23" s="18"/>
      <c r="O23" s="18"/>
      <c r="P23" s="18"/>
      <c r="Q23" s="18"/>
      <c r="R23" s="18"/>
      <c r="S23" s="1" t="s">
        <v>2</v>
      </c>
      <c r="T23" s="7">
        <v>2</v>
      </c>
      <c r="U23" s="1" t="s">
        <v>1</v>
      </c>
      <c r="V23" s="1" t="s">
        <v>0</v>
      </c>
      <c r="W23" s="21">
        <f>AP11</f>
        <v>0</v>
      </c>
      <c r="X23" s="18"/>
      <c r="Y23" s="18"/>
      <c r="Z23" s="18"/>
      <c r="AA23" s="1" t="s">
        <v>5</v>
      </c>
      <c r="AB23" s="17">
        <f>AN19</f>
        <v>0</v>
      </c>
      <c r="AC23" s="18"/>
      <c r="AD23" s="18"/>
      <c r="AE23" s="18"/>
      <c r="AF23" s="18"/>
      <c r="AG23" s="18"/>
      <c r="AH23" s="1" t="s">
        <v>2</v>
      </c>
      <c r="AI23" s="7">
        <v>2</v>
      </c>
      <c r="AJ23" s="1" t="s">
        <v>1</v>
      </c>
      <c r="AK23" s="1" t="s">
        <v>0</v>
      </c>
      <c r="AL23" s="21">
        <f>AP12</f>
        <v>0</v>
      </c>
      <c r="AM23" s="18"/>
      <c r="AN23" s="18"/>
      <c r="AO23" s="18"/>
      <c r="AP23" s="1" t="s">
        <v>5</v>
      </c>
      <c r="AQ23" s="17">
        <f>AN19</f>
        <v>0</v>
      </c>
      <c r="AR23" s="18"/>
      <c r="AS23" s="18"/>
      <c r="AT23" s="18"/>
      <c r="AU23" s="18"/>
      <c r="AV23" s="18"/>
      <c r="AW23" s="1" t="s">
        <v>2</v>
      </c>
      <c r="AX23" s="7">
        <v>2</v>
      </c>
      <c r="AY23" s="1" t="s">
        <v>4</v>
      </c>
    </row>
    <row r="24" spans="1:54" ht="16.899999999999999" x14ac:dyDescent="0.25">
      <c r="F24" s="1" t="s">
        <v>4</v>
      </c>
      <c r="G24" s="20">
        <f>(AP7-AN19)*(AP7-AN19)+(AP8-AN19)*(AP8-AN19)+(AP9-AN19)*(AP9-AN19)+(AP10-AN19)*(AP10-AN19)+(AP11-AN19)*(AP11-AN19)+(AP12-AN19)*(AP12-AN19)</f>
        <v>0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7"/>
      <c r="W24" s="21"/>
      <c r="X24" s="18"/>
      <c r="Y24" s="18"/>
      <c r="Z24" s="18"/>
      <c r="AB24" s="17"/>
      <c r="AC24" s="18"/>
      <c r="AD24" s="18"/>
      <c r="AE24" s="18"/>
      <c r="AF24" s="18"/>
      <c r="AG24" s="18"/>
      <c r="AI24" s="7"/>
      <c r="AL24" s="21"/>
      <c r="AM24" s="18"/>
      <c r="AN24" s="18"/>
      <c r="AO24" s="18"/>
      <c r="AQ24" s="17"/>
      <c r="AR24" s="18"/>
      <c r="AS24" s="18"/>
      <c r="AT24" s="18"/>
      <c r="AU24" s="18"/>
      <c r="AV24" s="18"/>
      <c r="AX24" s="7"/>
    </row>
    <row r="25" spans="1:54" ht="16.899999999999999" hidden="1" x14ac:dyDescent="0.25">
      <c r="H25" s="21"/>
      <c r="I25" s="18"/>
      <c r="J25" s="18"/>
      <c r="K25" s="18"/>
      <c r="M25" s="17"/>
      <c r="N25" s="18"/>
      <c r="O25" s="18"/>
      <c r="P25" s="18"/>
      <c r="Q25" s="18"/>
      <c r="R25" s="18"/>
      <c r="T25" s="7"/>
      <c r="AI25" s="7"/>
      <c r="AL25" s="6"/>
      <c r="AM25" s="2"/>
      <c r="AN25" s="2"/>
      <c r="AO25" s="2"/>
      <c r="AQ25" s="8"/>
      <c r="AR25" s="2"/>
      <c r="AS25" s="2"/>
      <c r="AT25" s="2"/>
      <c r="AU25" s="2"/>
      <c r="AV25" s="2"/>
      <c r="AX25" s="7"/>
    </row>
    <row r="27" spans="1:54" ht="13.9" x14ac:dyDescent="0.25">
      <c r="A27" s="1" t="s">
        <v>7</v>
      </c>
      <c r="E27" s="18">
        <f>A12</f>
        <v>6</v>
      </c>
      <c r="F27" s="18"/>
      <c r="G27" s="1" t="s">
        <v>5</v>
      </c>
      <c r="H27" s="18">
        <v>1</v>
      </c>
      <c r="I27" s="18"/>
      <c r="J27" s="1" t="s">
        <v>4</v>
      </c>
      <c r="K27" s="25">
        <f>A12-1</f>
        <v>5</v>
      </c>
      <c r="L27" s="25"/>
      <c r="M27" s="25"/>
      <c r="N27" s="25"/>
      <c r="O27" s="25"/>
      <c r="P27" s="25"/>
    </row>
    <row r="28" spans="1:54" ht="13.9" x14ac:dyDescent="0.25">
      <c r="K28" s="4"/>
    </row>
    <row r="31" spans="1:54" x14ac:dyDescent="0.25">
      <c r="A31" s="1" t="s">
        <v>8</v>
      </c>
      <c r="D31" s="1" t="s">
        <v>6</v>
      </c>
      <c r="E31" s="17">
        <f>G24</f>
        <v>0</v>
      </c>
      <c r="F31" s="18"/>
      <c r="G31" s="18"/>
      <c r="H31" s="18"/>
      <c r="I31" s="18"/>
      <c r="J31" s="18"/>
      <c r="K31" s="1" t="s">
        <v>3</v>
      </c>
      <c r="L31" s="18">
        <f>K27</f>
        <v>5</v>
      </c>
      <c r="M31" s="18"/>
      <c r="N31" s="1" t="s">
        <v>4</v>
      </c>
      <c r="O31" s="20">
        <f>SQRT(G24/K27)</f>
        <v>0</v>
      </c>
      <c r="P31" s="20"/>
      <c r="Q31" s="20"/>
      <c r="R31" s="20"/>
      <c r="S31" s="20"/>
      <c r="T31" s="20"/>
      <c r="U31" s="20"/>
      <c r="V31" s="20"/>
    </row>
    <row r="32" spans="1:54" x14ac:dyDescent="0.25">
      <c r="A32" s="1" t="s">
        <v>15</v>
      </c>
    </row>
    <row r="35" spans="1:60" ht="13.9" x14ac:dyDescent="0.25">
      <c r="A35" s="1" t="s">
        <v>34</v>
      </c>
      <c r="C35" s="1" t="s">
        <v>4</v>
      </c>
      <c r="D35" s="17">
        <f>O31</f>
        <v>0</v>
      </c>
      <c r="E35" s="18"/>
      <c r="F35" s="18"/>
      <c r="G35" s="18"/>
      <c r="H35" s="18"/>
      <c r="I35" s="1" t="s">
        <v>3</v>
      </c>
      <c r="J35" s="17">
        <f>AN19</f>
        <v>0</v>
      </c>
      <c r="K35" s="18"/>
      <c r="L35" s="18"/>
      <c r="M35" s="18"/>
      <c r="N35" s="18"/>
      <c r="O35" s="1" t="s">
        <v>9</v>
      </c>
      <c r="P35" s="18">
        <v>100</v>
      </c>
      <c r="Q35" s="18"/>
      <c r="R35" s="18"/>
      <c r="S35" s="1" t="s">
        <v>4</v>
      </c>
      <c r="T35" s="18" t="e">
        <f>O31/AN19*100</f>
        <v>#DIV/0!</v>
      </c>
      <c r="U35" s="18"/>
      <c r="V35" s="18"/>
      <c r="W35" s="18"/>
      <c r="X35" s="18"/>
      <c r="Y35" s="1" t="s">
        <v>12</v>
      </c>
    </row>
    <row r="39" spans="1:60" x14ac:dyDescent="0.25">
      <c r="A39" s="1" t="s">
        <v>35</v>
      </c>
      <c r="J39" s="18">
        <f>C11</f>
        <v>65000</v>
      </c>
      <c r="K39" s="18"/>
      <c r="L39" s="18"/>
      <c r="M39" s="18"/>
      <c r="N39" s="18"/>
      <c r="O39" s="1" t="s">
        <v>3</v>
      </c>
      <c r="P39" s="18">
        <f>A12</f>
        <v>6</v>
      </c>
      <c r="Q39" s="18"/>
      <c r="R39" s="1" t="s">
        <v>9</v>
      </c>
      <c r="S39" s="1" t="s">
        <v>0</v>
      </c>
      <c r="T39" s="21">
        <f>AP7</f>
        <v>0</v>
      </c>
      <c r="U39" s="21"/>
      <c r="V39" s="21"/>
      <c r="W39" s="21"/>
      <c r="X39" s="6" t="s">
        <v>1</v>
      </c>
      <c r="Y39" s="21">
        <f>AP8</f>
        <v>0</v>
      </c>
      <c r="Z39" s="18"/>
      <c r="AA39" s="18"/>
      <c r="AB39" s="18"/>
      <c r="AC39" s="1" t="s">
        <v>1</v>
      </c>
      <c r="AD39" s="21">
        <f>AP9</f>
        <v>0</v>
      </c>
      <c r="AE39" s="18"/>
      <c r="AF39" s="18"/>
      <c r="AG39" s="18"/>
      <c r="AH39" s="1" t="s">
        <v>1</v>
      </c>
      <c r="AI39" s="21">
        <f>AP10</f>
        <v>0</v>
      </c>
      <c r="AJ39" s="18"/>
      <c r="AK39" s="18"/>
      <c r="AL39" s="18"/>
      <c r="AM39" s="1" t="s">
        <v>1</v>
      </c>
      <c r="AN39" s="21">
        <f>AP11</f>
        <v>0</v>
      </c>
      <c r="AO39" s="18"/>
      <c r="AP39" s="18"/>
      <c r="AQ39" s="18"/>
      <c r="AR39" s="1" t="s">
        <v>1</v>
      </c>
      <c r="AS39" s="21">
        <f>AP12</f>
        <v>0</v>
      </c>
      <c r="AT39" s="18"/>
      <c r="AU39" s="18"/>
      <c r="AV39" s="18"/>
      <c r="AW39" s="1" t="s">
        <v>2</v>
      </c>
      <c r="AX39" s="1" t="s">
        <v>4</v>
      </c>
      <c r="AY39" s="3"/>
      <c r="AZ39" s="3"/>
      <c r="BA39" s="3"/>
    </row>
    <row r="40" spans="1:60" ht="13.9" x14ac:dyDescent="0.25">
      <c r="I40" s="1" t="s">
        <v>4</v>
      </c>
      <c r="J40" s="61">
        <f>C11/A12*(SUM(AP7:AY12))</f>
        <v>0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60" x14ac:dyDescent="0.25">
      <c r="A41" s="1" t="s">
        <v>38</v>
      </c>
      <c r="K41" s="5"/>
      <c r="L41" s="3" t="s">
        <v>4</v>
      </c>
      <c r="M41" s="57">
        <f>J40</f>
        <v>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9" t="s">
        <v>3</v>
      </c>
      <c r="Y41" s="21">
        <f>C11</f>
        <v>65000</v>
      </c>
      <c r="Z41" s="21"/>
      <c r="AA41" s="21"/>
      <c r="AB41" s="21"/>
      <c r="AC41" s="21"/>
      <c r="AD41" s="21"/>
      <c r="AE41" s="21"/>
      <c r="AF41" s="21"/>
      <c r="AG41" s="9" t="s">
        <v>4</v>
      </c>
      <c r="AH41" s="20">
        <f>J40/C11</f>
        <v>0</v>
      </c>
      <c r="AI41" s="20"/>
      <c r="AJ41" s="20"/>
      <c r="AK41" s="20"/>
      <c r="AL41" s="20"/>
      <c r="AM41" s="20"/>
      <c r="AN41" s="20"/>
      <c r="AO41" s="20"/>
    </row>
    <row r="42" spans="1:60" x14ac:dyDescent="0.25">
      <c r="A42" s="1" t="s">
        <v>39</v>
      </c>
      <c r="K42" s="5"/>
      <c r="L42" s="3"/>
      <c r="M42" s="3"/>
      <c r="N42" s="3"/>
      <c r="P42" s="5"/>
      <c r="Q42" s="3"/>
      <c r="R42" s="3"/>
      <c r="S42" s="3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spans="1:60" x14ac:dyDescent="0.25">
      <c r="A43" s="1" t="s">
        <v>40</v>
      </c>
      <c r="F43" s="19">
        <f>AH41</f>
        <v>0</v>
      </c>
      <c r="G43" s="19"/>
      <c r="H43" s="19"/>
      <c r="I43" s="19"/>
      <c r="J43" s="19"/>
      <c r="K43" s="19"/>
      <c r="L43" s="2" t="s">
        <v>41</v>
      </c>
      <c r="M43" s="25" t="s">
        <v>42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</row>
    <row r="44" spans="1:60" x14ac:dyDescent="0.25">
      <c r="A44" s="1" t="s">
        <v>45</v>
      </c>
      <c r="AO44" s="55">
        <v>26.22</v>
      </c>
      <c r="AP44" s="55"/>
      <c r="AQ44" s="55"/>
      <c r="AR44" s="55"/>
      <c r="AS44" s="1" t="s">
        <v>43</v>
      </c>
      <c r="AW44" s="1" t="s">
        <v>46</v>
      </c>
    </row>
    <row r="45" spans="1:60" x14ac:dyDescent="0.25">
      <c r="A45" s="1" t="s">
        <v>47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21">
        <f>C11*AO44</f>
        <v>1704300</v>
      </c>
      <c r="V45" s="21"/>
      <c r="W45" s="21"/>
      <c r="X45" s="21"/>
      <c r="Y45" s="21"/>
      <c r="Z45" s="21"/>
      <c r="AA45" s="21"/>
      <c r="AB45" s="21"/>
      <c r="AC45" s="1" t="s">
        <v>10</v>
      </c>
      <c r="AG45" s="3"/>
      <c r="AH45" s="3"/>
      <c r="AI45" s="3"/>
      <c r="AJ45" s="3"/>
    </row>
    <row r="46" spans="1:60" x14ac:dyDescent="0.25">
      <c r="K46" s="3"/>
      <c r="L46" s="3"/>
      <c r="M46" s="3"/>
      <c r="N46" s="3"/>
      <c r="O46" s="3"/>
      <c r="P46" s="3"/>
      <c r="Q46" s="3"/>
      <c r="R46" s="3"/>
      <c r="S46" s="3"/>
      <c r="T46" s="3"/>
      <c r="U46" s="5"/>
      <c r="V46" s="5"/>
      <c r="W46" s="5"/>
      <c r="X46" s="5"/>
      <c r="Y46" s="5"/>
      <c r="Z46" s="5"/>
      <c r="AA46" s="5"/>
      <c r="AB46" s="5"/>
      <c r="AG46" s="3"/>
      <c r="AH46" s="3"/>
      <c r="AI46" s="3"/>
      <c r="AJ46" s="3"/>
    </row>
    <row r="47" spans="1:60" x14ac:dyDescent="0.25">
      <c r="AG47" s="3"/>
      <c r="AH47" s="3"/>
      <c r="AI47" s="3"/>
      <c r="AJ47" s="3"/>
    </row>
    <row r="48" spans="1:60" x14ac:dyDescent="0.25">
      <c r="A48" s="1" t="s">
        <v>19</v>
      </c>
    </row>
    <row r="49" spans="1:64" x14ac:dyDescent="0.25">
      <c r="A49" s="1" t="s">
        <v>20</v>
      </c>
      <c r="AZ49" s="1" t="s">
        <v>21</v>
      </c>
    </row>
    <row r="52" spans="1:64" s="10" customFormat="1" ht="12.75" x14ac:dyDescent="0.2">
      <c r="A52" s="10" t="s">
        <v>11</v>
      </c>
    </row>
    <row r="54" spans="1:64" ht="82.5" customHeight="1" x14ac:dyDescent="0.25">
      <c r="A54" s="56" t="s">
        <v>36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L54" s="4"/>
    </row>
    <row r="56" spans="1:64" ht="87.75" customHeight="1" x14ac:dyDescent="0.25">
      <c r="A56" s="56" t="s">
        <v>37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</row>
  </sheetData>
  <mergeCells count="130">
    <mergeCell ref="U45:AB45"/>
    <mergeCell ref="A54:BH54"/>
    <mergeCell ref="A56:BH56"/>
    <mergeCell ref="M41:W41"/>
    <mergeCell ref="Y41:AF41"/>
    <mergeCell ref="AH41:AO41"/>
    <mergeCell ref="F43:K43"/>
    <mergeCell ref="M43:BH43"/>
    <mergeCell ref="AO44:AR44"/>
    <mergeCell ref="AN39:AQ39"/>
    <mergeCell ref="AS39:AV39"/>
    <mergeCell ref="J40:U40"/>
    <mergeCell ref="J39:N39"/>
    <mergeCell ref="P39:Q39"/>
    <mergeCell ref="T39:W39"/>
    <mergeCell ref="Y39:AB39"/>
    <mergeCell ref="AD39:AG39"/>
    <mergeCell ref="AI39:AL39"/>
    <mergeCell ref="E31:J31"/>
    <mergeCell ref="L31:M31"/>
    <mergeCell ref="O31:V31"/>
    <mergeCell ref="D35:H35"/>
    <mergeCell ref="J35:N35"/>
    <mergeCell ref="P35:R35"/>
    <mergeCell ref="T35:X35"/>
    <mergeCell ref="H25:K25"/>
    <mergeCell ref="M25:R25"/>
    <mergeCell ref="G24:S24"/>
    <mergeCell ref="E27:F27"/>
    <mergeCell ref="H27:I27"/>
    <mergeCell ref="K27:P27"/>
    <mergeCell ref="W24:Z24"/>
    <mergeCell ref="AB24:AG24"/>
    <mergeCell ref="AL24:AO24"/>
    <mergeCell ref="AQ24:AV24"/>
    <mergeCell ref="H23:K23"/>
    <mergeCell ref="M23:R23"/>
    <mergeCell ref="W23:Z23"/>
    <mergeCell ref="AB23:AG23"/>
    <mergeCell ref="AL23:AO23"/>
    <mergeCell ref="AQ23:AV23"/>
    <mergeCell ref="H22:K22"/>
    <mergeCell ref="M22:R22"/>
    <mergeCell ref="W22:Z22"/>
    <mergeCell ref="AB22:AG22"/>
    <mergeCell ref="AL22:AO22"/>
    <mergeCell ref="AQ22:AV22"/>
    <mergeCell ref="AK19:AL19"/>
    <mergeCell ref="AN19:BB19"/>
    <mergeCell ref="F19:I19"/>
    <mergeCell ref="K19:N19"/>
    <mergeCell ref="P19:S19"/>
    <mergeCell ref="U19:X19"/>
    <mergeCell ref="Z19:AC19"/>
    <mergeCell ref="AE19:AH19"/>
    <mergeCell ref="AZ15:BH15"/>
    <mergeCell ref="A12:B12"/>
    <mergeCell ref="C12:M12"/>
    <mergeCell ref="N16:V16"/>
    <mergeCell ref="W16:X16"/>
    <mergeCell ref="Y16:AO16"/>
    <mergeCell ref="AP16:AY16"/>
    <mergeCell ref="AZ16:BH16"/>
    <mergeCell ref="A15:B15"/>
    <mergeCell ref="AZ12:BH12"/>
    <mergeCell ref="N15:V15"/>
    <mergeCell ref="W15:X15"/>
    <mergeCell ref="Y15:AO15"/>
    <mergeCell ref="AP15:AY15"/>
    <mergeCell ref="AZ13:BH13"/>
    <mergeCell ref="A14:B14"/>
    <mergeCell ref="C14:M14"/>
    <mergeCell ref="N14:V14"/>
    <mergeCell ref="W14:X14"/>
    <mergeCell ref="Y14:AO14"/>
    <mergeCell ref="AP14:AY14"/>
    <mergeCell ref="AZ14:BH14"/>
    <mergeCell ref="A13:B13"/>
    <mergeCell ref="C13:M13"/>
    <mergeCell ref="N13:V13"/>
    <mergeCell ref="W13:X13"/>
    <mergeCell ref="Y13:AO13"/>
    <mergeCell ref="AP13:AY13"/>
    <mergeCell ref="A11:B11"/>
    <mergeCell ref="N11:V11"/>
    <mergeCell ref="W11:X11"/>
    <mergeCell ref="Y11:AO11"/>
    <mergeCell ref="AP11:AY11"/>
    <mergeCell ref="C11:M11"/>
    <mergeCell ref="AZ11:BH11"/>
    <mergeCell ref="N12:V12"/>
    <mergeCell ref="W12:X12"/>
    <mergeCell ref="Y12:AO12"/>
    <mergeCell ref="AP12:AY12"/>
    <mergeCell ref="AZ9:BH9"/>
    <mergeCell ref="A10:B10"/>
    <mergeCell ref="C10:M10"/>
    <mergeCell ref="N10:V10"/>
    <mergeCell ref="W10:X10"/>
    <mergeCell ref="Y10:AO10"/>
    <mergeCell ref="AP10:AY10"/>
    <mergeCell ref="AZ10:BH10"/>
    <mergeCell ref="A9:B9"/>
    <mergeCell ref="C9:M9"/>
    <mergeCell ref="N9:V9"/>
    <mergeCell ref="W9:X9"/>
    <mergeCell ref="Y9:AO9"/>
    <mergeCell ref="AP9:AY9"/>
    <mergeCell ref="A8:B8"/>
    <mergeCell ref="C8:M8"/>
    <mergeCell ref="N8:V8"/>
    <mergeCell ref="W8:X8"/>
    <mergeCell ref="Y8:AO8"/>
    <mergeCell ref="AP8:AY8"/>
    <mergeCell ref="AZ8:BH8"/>
    <mergeCell ref="A7:B7"/>
    <mergeCell ref="C7:M7"/>
    <mergeCell ref="N7:V7"/>
    <mergeCell ref="W7:X7"/>
    <mergeCell ref="Y7:AO7"/>
    <mergeCell ref="AP7:AY7"/>
    <mergeCell ref="A1:BH1"/>
    <mergeCell ref="A2:BH2"/>
    <mergeCell ref="A4:B6"/>
    <mergeCell ref="C4:M6"/>
    <mergeCell ref="N4:X6"/>
    <mergeCell ref="Y4:AO6"/>
    <mergeCell ref="AP4:AY6"/>
    <mergeCell ref="AZ4:BH6"/>
    <mergeCell ref="AZ7:BH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3"/>
  <sheetViews>
    <sheetView tabSelected="1" view="pageBreakPreview" topLeftCell="A7" zoomScaleNormal="100" zoomScaleSheetLayoutView="100" workbookViewId="0">
      <selection activeCell="Y11" sqref="Y11:AO11"/>
    </sheetView>
  </sheetViews>
  <sheetFormatPr defaultColWidth="9.140625" defaultRowHeight="15" x14ac:dyDescent="0.25"/>
  <cols>
    <col min="1" max="5" width="1.42578125" style="1" customWidth="1"/>
    <col min="6" max="6" width="3.5703125" style="1" customWidth="1"/>
    <col min="7" max="7" width="3.85546875" style="1" customWidth="1"/>
    <col min="8" max="8" width="1.42578125" style="1" customWidth="1"/>
    <col min="9" max="9" width="5" style="1" customWidth="1"/>
    <col min="10" max="10" width="1.85546875" style="1" customWidth="1"/>
    <col min="11" max="14" width="3.42578125" style="1" customWidth="1"/>
    <col min="15" max="15" width="1.42578125" style="1" customWidth="1"/>
    <col min="16" max="19" width="3.28515625" style="1" customWidth="1"/>
    <col min="20" max="20" width="1.42578125" style="1" customWidth="1"/>
    <col min="21" max="21" width="5.85546875" style="1" customWidth="1"/>
    <col min="22" max="22" width="1.42578125" style="1" customWidth="1"/>
    <col min="23" max="23" width="1.7109375" style="1" customWidth="1"/>
    <col min="24" max="24" width="5.5703125" style="1" customWidth="1"/>
    <col min="25" max="25" width="2.140625" style="1" customWidth="1"/>
    <col min="26" max="26" width="4.5703125" style="1" customWidth="1"/>
    <col min="27" max="27" width="1.42578125" style="1" customWidth="1"/>
    <col min="28" max="28" width="1.85546875" style="1" customWidth="1"/>
    <col min="29" max="30" width="1.42578125" style="1" customWidth="1"/>
    <col min="31" max="31" width="7.85546875" style="1" customWidth="1"/>
    <col min="32" max="40" width="1.42578125" style="1" customWidth="1"/>
    <col min="41" max="41" width="6.28515625" style="1" customWidth="1"/>
    <col min="42" max="45" width="1.42578125" style="1" customWidth="1"/>
    <col min="46" max="46" width="4.28515625" style="1" customWidth="1"/>
    <col min="47" max="48" width="1.42578125" style="1" customWidth="1"/>
    <col min="49" max="49" width="2.7109375" style="1" customWidth="1"/>
    <col min="50" max="53" width="1.42578125" style="1" customWidth="1"/>
    <col min="54" max="54" width="2.140625" style="1" customWidth="1"/>
    <col min="55" max="57" width="1.42578125" style="1" customWidth="1"/>
    <col min="58" max="58" width="2.42578125" style="1" customWidth="1"/>
    <col min="59" max="59" width="3.140625" style="1" customWidth="1"/>
    <col min="60" max="60" width="3" style="1" customWidth="1"/>
    <col min="61" max="61" width="2.85546875" style="1" customWidth="1"/>
    <col min="62" max="16384" width="9.140625" style="1"/>
  </cols>
  <sheetData>
    <row r="1" spans="1:60" ht="25.5" customHeight="1" x14ac:dyDescent="0.25"/>
    <row r="2" spans="1:60" x14ac:dyDescent="0.25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x14ac:dyDescent="0.25">
      <c r="A3" s="18" t="s">
        <v>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ht="9.75" customHeight="1" x14ac:dyDescent="0.25"/>
    <row r="5" spans="1:60" ht="15" customHeight="1" x14ac:dyDescent="0.25">
      <c r="A5" s="34" t="s">
        <v>22</v>
      </c>
      <c r="B5" s="34"/>
      <c r="C5" s="34" t="s">
        <v>29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26" t="s">
        <v>18</v>
      </c>
      <c r="O5" s="26"/>
      <c r="P5" s="26"/>
      <c r="Q5" s="26"/>
      <c r="R5" s="26"/>
      <c r="S5" s="26"/>
      <c r="T5" s="26"/>
      <c r="U5" s="26"/>
      <c r="V5" s="26"/>
      <c r="W5" s="26"/>
      <c r="X5" s="26"/>
      <c r="Y5" s="42" t="s">
        <v>26</v>
      </c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4"/>
      <c r="AP5" s="42" t="s">
        <v>27</v>
      </c>
      <c r="AQ5" s="43"/>
      <c r="AR5" s="43"/>
      <c r="AS5" s="43"/>
      <c r="AT5" s="43"/>
      <c r="AU5" s="43"/>
      <c r="AV5" s="43"/>
      <c r="AW5" s="43"/>
      <c r="AX5" s="43"/>
      <c r="AY5" s="44"/>
      <c r="AZ5" s="34" t="s">
        <v>28</v>
      </c>
      <c r="BA5" s="34"/>
      <c r="BB5" s="34"/>
      <c r="BC5" s="34"/>
      <c r="BD5" s="34"/>
      <c r="BE5" s="34"/>
      <c r="BF5" s="34"/>
      <c r="BG5" s="34"/>
      <c r="BH5" s="34"/>
    </row>
    <row r="6" spans="1:60" ht="15" customHeigh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45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7"/>
      <c r="AP6" s="45"/>
      <c r="AQ6" s="46"/>
      <c r="AR6" s="46"/>
      <c r="AS6" s="46"/>
      <c r="AT6" s="46"/>
      <c r="AU6" s="46"/>
      <c r="AV6" s="46"/>
      <c r="AW6" s="46"/>
      <c r="AX6" s="46"/>
      <c r="AY6" s="47"/>
      <c r="AZ6" s="34"/>
      <c r="BA6" s="34"/>
      <c r="BB6" s="34"/>
      <c r="BC6" s="34"/>
      <c r="BD6" s="34"/>
      <c r="BE6" s="34"/>
      <c r="BF6" s="34"/>
      <c r="BG6" s="34"/>
      <c r="BH6" s="34"/>
    </row>
    <row r="7" spans="1:60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48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50"/>
      <c r="AP7" s="48"/>
      <c r="AQ7" s="49"/>
      <c r="AR7" s="49"/>
      <c r="AS7" s="49"/>
      <c r="AT7" s="49"/>
      <c r="AU7" s="49"/>
      <c r="AV7" s="49"/>
      <c r="AW7" s="49"/>
      <c r="AX7" s="49"/>
      <c r="AY7" s="50"/>
      <c r="AZ7" s="34"/>
      <c r="BA7" s="34"/>
      <c r="BB7" s="34"/>
      <c r="BC7" s="34"/>
      <c r="BD7" s="34"/>
      <c r="BE7" s="34"/>
      <c r="BF7" s="34"/>
      <c r="BG7" s="34"/>
      <c r="BH7" s="34"/>
    </row>
    <row r="8" spans="1:60" ht="15" customHeight="1" x14ac:dyDescent="0.25">
      <c r="A8" s="27">
        <v>1</v>
      </c>
      <c r="B8" s="27"/>
      <c r="C8" s="71" t="s">
        <v>55</v>
      </c>
      <c r="D8" s="72"/>
      <c r="E8" s="72"/>
      <c r="F8" s="72"/>
      <c r="G8" s="72"/>
      <c r="H8" s="72"/>
      <c r="I8" s="72"/>
      <c r="J8" s="72"/>
      <c r="K8" s="72"/>
      <c r="L8" s="72"/>
      <c r="M8" s="73"/>
      <c r="N8" s="35" t="s">
        <v>30</v>
      </c>
      <c r="O8" s="36"/>
      <c r="P8" s="36"/>
      <c r="Q8" s="36"/>
      <c r="R8" s="36"/>
      <c r="S8" s="36"/>
      <c r="T8" s="36"/>
      <c r="U8" s="36"/>
      <c r="V8" s="36"/>
      <c r="W8" s="36">
        <v>1</v>
      </c>
      <c r="X8" s="40"/>
      <c r="Y8" s="65" t="s">
        <v>59</v>
      </c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7"/>
      <c r="AP8" s="68">
        <v>27440</v>
      </c>
      <c r="AQ8" s="69"/>
      <c r="AR8" s="69"/>
      <c r="AS8" s="69"/>
      <c r="AT8" s="69"/>
      <c r="AU8" s="69"/>
      <c r="AV8" s="69"/>
      <c r="AW8" s="69"/>
      <c r="AX8" s="69"/>
      <c r="AY8" s="70"/>
      <c r="AZ8" s="64">
        <f>AP8*C12</f>
        <v>164640</v>
      </c>
      <c r="BA8" s="64"/>
      <c r="BB8" s="64"/>
      <c r="BC8" s="64"/>
      <c r="BD8" s="64"/>
      <c r="BE8" s="64"/>
      <c r="BF8" s="64"/>
      <c r="BG8" s="64"/>
      <c r="BH8" s="64"/>
    </row>
    <row r="9" spans="1:60" x14ac:dyDescent="0.25">
      <c r="A9" s="27">
        <v>2</v>
      </c>
      <c r="B9" s="27"/>
      <c r="C9" s="74"/>
      <c r="D9" s="75"/>
      <c r="E9" s="75"/>
      <c r="F9" s="75"/>
      <c r="G9" s="75"/>
      <c r="H9" s="75"/>
      <c r="I9" s="75"/>
      <c r="J9" s="75"/>
      <c r="K9" s="75"/>
      <c r="L9" s="75"/>
      <c r="M9" s="76"/>
      <c r="N9" s="35" t="s">
        <v>30</v>
      </c>
      <c r="O9" s="36"/>
      <c r="P9" s="36"/>
      <c r="Q9" s="36"/>
      <c r="R9" s="36"/>
      <c r="S9" s="36"/>
      <c r="T9" s="36"/>
      <c r="U9" s="36"/>
      <c r="V9" s="36"/>
      <c r="W9" s="36">
        <v>2</v>
      </c>
      <c r="X9" s="40"/>
      <c r="Y9" s="65" t="s">
        <v>58</v>
      </c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7"/>
      <c r="AP9" s="68">
        <v>25317</v>
      </c>
      <c r="AQ9" s="69"/>
      <c r="AR9" s="69"/>
      <c r="AS9" s="69"/>
      <c r="AT9" s="69"/>
      <c r="AU9" s="69"/>
      <c r="AV9" s="69"/>
      <c r="AW9" s="69"/>
      <c r="AX9" s="69"/>
      <c r="AY9" s="70"/>
      <c r="AZ9" s="64">
        <f>AP9*C12</f>
        <v>151902</v>
      </c>
      <c r="BA9" s="64"/>
      <c r="BB9" s="64"/>
      <c r="BC9" s="64"/>
      <c r="BD9" s="64"/>
      <c r="BE9" s="64"/>
      <c r="BF9" s="64"/>
      <c r="BG9" s="64"/>
      <c r="BH9" s="64"/>
    </row>
    <row r="10" spans="1:60" x14ac:dyDescent="0.25">
      <c r="A10" s="27">
        <v>3</v>
      </c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5" t="s">
        <v>30</v>
      </c>
      <c r="O10" s="36"/>
      <c r="P10" s="36"/>
      <c r="Q10" s="36"/>
      <c r="R10" s="36"/>
      <c r="S10" s="36"/>
      <c r="T10" s="36"/>
      <c r="U10" s="36"/>
      <c r="V10" s="36"/>
      <c r="W10" s="36">
        <v>3</v>
      </c>
      <c r="X10" s="40"/>
      <c r="Y10" s="65" t="s">
        <v>60</v>
      </c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7"/>
      <c r="AP10" s="78">
        <v>19780</v>
      </c>
      <c r="AQ10" s="78"/>
      <c r="AR10" s="78"/>
      <c r="AS10" s="78"/>
      <c r="AT10" s="78"/>
      <c r="AU10" s="78"/>
      <c r="AV10" s="78"/>
      <c r="AW10" s="78"/>
      <c r="AX10" s="78"/>
      <c r="AY10" s="78"/>
      <c r="AZ10" s="64">
        <f>AP10*C12</f>
        <v>118680</v>
      </c>
      <c r="BA10" s="64"/>
      <c r="BB10" s="64"/>
      <c r="BC10" s="64"/>
      <c r="BD10" s="64"/>
      <c r="BE10" s="64"/>
      <c r="BF10" s="64"/>
      <c r="BG10" s="64"/>
      <c r="BH10" s="64"/>
    </row>
    <row r="11" spans="1:60" x14ac:dyDescent="0.25">
      <c r="A11" s="27"/>
      <c r="B11" s="27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35"/>
      <c r="O11" s="36"/>
      <c r="P11" s="36"/>
      <c r="Q11" s="36"/>
      <c r="R11" s="36"/>
      <c r="S11" s="36"/>
      <c r="T11" s="36"/>
      <c r="U11" s="36"/>
      <c r="V11" s="36"/>
      <c r="W11" s="36"/>
      <c r="X11" s="40"/>
      <c r="Y11" s="77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7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41"/>
      <c r="BA11" s="41"/>
      <c r="BB11" s="41"/>
      <c r="BC11" s="41"/>
      <c r="BD11" s="41"/>
      <c r="BE11" s="41"/>
      <c r="BF11" s="41"/>
      <c r="BG11" s="41"/>
      <c r="BH11" s="41"/>
    </row>
    <row r="12" spans="1:60" x14ac:dyDescent="0.25">
      <c r="A12" s="27"/>
      <c r="B12" s="27"/>
      <c r="C12" s="79">
        <v>6</v>
      </c>
      <c r="D12" s="80"/>
      <c r="E12" s="80"/>
      <c r="F12" s="80"/>
      <c r="G12" s="80"/>
      <c r="H12" s="80"/>
      <c r="I12" s="80"/>
      <c r="J12" s="80"/>
      <c r="K12" s="80"/>
      <c r="L12" s="80"/>
      <c r="M12" s="81"/>
      <c r="N12" s="35"/>
      <c r="O12" s="36"/>
      <c r="P12" s="36"/>
      <c r="Q12" s="36"/>
      <c r="R12" s="36"/>
      <c r="S12" s="36"/>
      <c r="T12" s="36"/>
      <c r="U12" s="36"/>
      <c r="V12" s="36"/>
      <c r="W12" s="36"/>
      <c r="X12" s="40"/>
      <c r="Y12" s="35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40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41"/>
      <c r="BA12" s="41"/>
      <c r="BB12" s="41"/>
      <c r="BC12" s="41"/>
      <c r="BD12" s="41"/>
      <c r="BE12" s="41"/>
      <c r="BF12" s="41"/>
      <c r="BG12" s="41"/>
      <c r="BH12" s="41"/>
    </row>
    <row r="13" spans="1:60" x14ac:dyDescent="0.25">
      <c r="A13" s="27"/>
      <c r="B13" s="27"/>
      <c r="C13" s="37" t="s">
        <v>52</v>
      </c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35"/>
      <c r="O13" s="36"/>
      <c r="P13" s="36"/>
      <c r="Q13" s="36"/>
      <c r="R13" s="36"/>
      <c r="S13" s="36"/>
      <c r="T13" s="36"/>
      <c r="U13" s="36"/>
      <c r="V13" s="36"/>
      <c r="W13" s="36"/>
      <c r="X13" s="40"/>
      <c r="Y13" s="35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40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41"/>
      <c r="BA13" s="41"/>
      <c r="BB13" s="41"/>
      <c r="BC13" s="41"/>
      <c r="BD13" s="41"/>
      <c r="BE13" s="41"/>
      <c r="BF13" s="41"/>
      <c r="BG13" s="41"/>
      <c r="BH13" s="41"/>
    </row>
    <row r="14" spans="1:60" ht="13.9" hidden="1" x14ac:dyDescent="0.25"/>
    <row r="15" spans="1:60" ht="13.9" hidden="1" x14ac:dyDescent="0.25"/>
    <row r="16" spans="1:60" ht="13.9" hidden="1" x14ac:dyDescent="0.25"/>
    <row r="17" spans="1:64" ht="13.9" hidden="1" x14ac:dyDescent="0.25"/>
    <row r="19" spans="1:64" x14ac:dyDescent="0.25">
      <c r="A19" s="1" t="s">
        <v>13</v>
      </c>
    </row>
    <row r="20" spans="1:64" x14ac:dyDescent="0.25">
      <c r="A20" s="1" t="s">
        <v>32</v>
      </c>
      <c r="D20" s="1" t="s">
        <v>4</v>
      </c>
      <c r="E20" s="1" t="s">
        <v>0</v>
      </c>
      <c r="F20" s="21">
        <f>AP8</f>
        <v>27440</v>
      </c>
      <c r="G20" s="21"/>
      <c r="H20" s="21"/>
      <c r="I20" s="21"/>
      <c r="J20" s="6" t="s">
        <v>1</v>
      </c>
      <c r="K20" s="21">
        <f>AP9</f>
        <v>25317</v>
      </c>
      <c r="L20" s="18"/>
      <c r="M20" s="18"/>
      <c r="N20" s="18"/>
      <c r="O20" s="1" t="s">
        <v>1</v>
      </c>
      <c r="P20" s="21">
        <f>AP10</f>
        <v>19780</v>
      </c>
      <c r="Q20" s="18"/>
      <c r="R20" s="18"/>
      <c r="S20" s="18"/>
      <c r="T20" s="1" t="s">
        <v>2</v>
      </c>
      <c r="U20" s="1" t="s">
        <v>3</v>
      </c>
      <c r="V20" s="18">
        <f>A10</f>
        <v>3</v>
      </c>
      <c r="W20" s="18"/>
      <c r="X20" s="1" t="s">
        <v>4</v>
      </c>
      <c r="Y20" s="82">
        <v>24179</v>
      </c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</row>
    <row r="22" spans="1:64" x14ac:dyDescent="0.25">
      <c r="A22" s="1" t="s">
        <v>14</v>
      </c>
    </row>
    <row r="23" spans="1:64" ht="18" x14ac:dyDescent="0.25">
      <c r="A23" s="1" t="s">
        <v>33</v>
      </c>
      <c r="F23" s="1" t="s">
        <v>4</v>
      </c>
      <c r="G23" s="1" t="s">
        <v>0</v>
      </c>
      <c r="H23" s="21">
        <f>AP8</f>
        <v>27440</v>
      </c>
      <c r="I23" s="18"/>
      <c r="J23" s="18"/>
      <c r="K23" s="18"/>
      <c r="L23" s="1" t="s">
        <v>5</v>
      </c>
      <c r="M23" s="17">
        <f>Y20</f>
        <v>24179</v>
      </c>
      <c r="N23" s="18"/>
      <c r="O23" s="18"/>
      <c r="P23" s="18"/>
      <c r="Q23" s="18"/>
      <c r="R23" s="18"/>
      <c r="S23" s="1" t="s">
        <v>2</v>
      </c>
      <c r="T23" s="7">
        <v>2</v>
      </c>
      <c r="U23" s="1" t="s">
        <v>1</v>
      </c>
      <c r="V23" s="1" t="s">
        <v>0</v>
      </c>
      <c r="W23" s="21">
        <f>AP9</f>
        <v>25317</v>
      </c>
      <c r="X23" s="18"/>
      <c r="Y23" s="18"/>
      <c r="Z23" s="18"/>
      <c r="AA23" s="1" t="s">
        <v>5</v>
      </c>
      <c r="AB23" s="17">
        <f>Y20</f>
        <v>24179</v>
      </c>
      <c r="AC23" s="18"/>
      <c r="AD23" s="18"/>
      <c r="AE23" s="18"/>
      <c r="AF23" s="18"/>
      <c r="AG23" s="18"/>
      <c r="AH23" s="1" t="s">
        <v>2</v>
      </c>
      <c r="AI23" s="7">
        <v>2</v>
      </c>
      <c r="AJ23" s="1" t="s">
        <v>1</v>
      </c>
      <c r="AK23" s="1" t="s">
        <v>0</v>
      </c>
      <c r="AL23" s="21">
        <f>AP10</f>
        <v>19780</v>
      </c>
      <c r="AM23" s="18"/>
      <c r="AN23" s="18"/>
      <c r="AO23" s="18"/>
      <c r="AP23" s="1" t="s">
        <v>5</v>
      </c>
      <c r="AQ23" s="17">
        <f>Y20</f>
        <v>24179</v>
      </c>
      <c r="AR23" s="18"/>
      <c r="AS23" s="18"/>
      <c r="AT23" s="18"/>
      <c r="AU23" s="18"/>
      <c r="AV23" s="18"/>
      <c r="AW23" s="1" t="s">
        <v>2</v>
      </c>
      <c r="AX23" s="7">
        <v>2</v>
      </c>
      <c r="AY23" s="1" t="s">
        <v>4</v>
      </c>
      <c r="AZ23" s="57">
        <f>(AP8-Y20)*(AP8-Y20)+(AP9-Y20)*(AP9-Y20)+(AP10-Y20)*(AP10-Y20)</f>
        <v>31280366</v>
      </c>
      <c r="BA23" s="57"/>
      <c r="BB23" s="57"/>
      <c r="BC23" s="57"/>
      <c r="BD23" s="57"/>
      <c r="BE23" s="57"/>
      <c r="BF23" s="57"/>
      <c r="BG23" s="57"/>
      <c r="BH23" s="57"/>
      <c r="BI23" s="16"/>
      <c r="BJ23" s="16"/>
      <c r="BK23" s="16"/>
      <c r="BL23" s="16"/>
    </row>
    <row r="24" spans="1:64" ht="13.9" hidden="1" x14ac:dyDescent="0.25"/>
    <row r="26" spans="1:64" ht="13.9" x14ac:dyDescent="0.25">
      <c r="A26" s="1" t="s">
        <v>7</v>
      </c>
      <c r="E26" s="18">
        <f>A10</f>
        <v>3</v>
      </c>
      <c r="F26" s="18"/>
      <c r="G26" s="1" t="s">
        <v>5</v>
      </c>
      <c r="H26" s="18">
        <v>1</v>
      </c>
      <c r="I26" s="18"/>
      <c r="J26" s="1" t="s">
        <v>4</v>
      </c>
      <c r="K26" s="25">
        <f>A10-1</f>
        <v>2</v>
      </c>
      <c r="L26" s="25"/>
      <c r="M26" s="25"/>
      <c r="N26" s="25"/>
      <c r="O26" s="25"/>
      <c r="P26" s="25"/>
    </row>
    <row r="27" spans="1:64" ht="13.9" x14ac:dyDescent="0.25">
      <c r="K27" s="4"/>
    </row>
    <row r="30" spans="1:64" x14ac:dyDescent="0.25">
      <c r="A30" s="1" t="s">
        <v>8</v>
      </c>
      <c r="D30" s="1" t="s">
        <v>6</v>
      </c>
      <c r="E30" s="17">
        <f>AZ23</f>
        <v>31280366</v>
      </c>
      <c r="F30" s="18"/>
      <c r="G30" s="18"/>
      <c r="H30" s="18"/>
      <c r="I30" s="18"/>
      <c r="J30" s="18"/>
      <c r="K30" s="1" t="s">
        <v>3</v>
      </c>
      <c r="L30" s="18">
        <f>K26</f>
        <v>2</v>
      </c>
      <c r="M30" s="18"/>
      <c r="N30" s="1" t="s">
        <v>4</v>
      </c>
      <c r="O30" s="83">
        <f>SQRT(AZ23/K26)</f>
        <v>3954.7671233588458</v>
      </c>
      <c r="P30" s="83"/>
      <c r="Q30" s="83"/>
      <c r="R30" s="83"/>
      <c r="S30" s="83"/>
      <c r="T30" s="83"/>
      <c r="U30" s="83"/>
      <c r="V30" s="83"/>
    </row>
    <row r="31" spans="1:64" x14ac:dyDescent="0.25">
      <c r="A31" s="1" t="s">
        <v>15</v>
      </c>
    </row>
    <row r="34" spans="1:60" ht="13.9" x14ac:dyDescent="0.25">
      <c r="A34" s="1" t="s">
        <v>34</v>
      </c>
      <c r="C34" s="1" t="s">
        <v>4</v>
      </c>
      <c r="D34" s="17">
        <f>O30</f>
        <v>3954.7671233588458</v>
      </c>
      <c r="E34" s="18"/>
      <c r="F34" s="18"/>
      <c r="G34" s="18"/>
      <c r="H34" s="18"/>
      <c r="I34" s="1" t="s">
        <v>3</v>
      </c>
      <c r="J34" s="17">
        <f>Y20</f>
        <v>24179</v>
      </c>
      <c r="K34" s="18"/>
      <c r="L34" s="18"/>
      <c r="M34" s="18"/>
      <c r="N34" s="18"/>
      <c r="O34" s="1" t="s">
        <v>9</v>
      </c>
      <c r="P34" s="18">
        <v>100</v>
      </c>
      <c r="Q34" s="18"/>
      <c r="R34" s="18"/>
      <c r="S34" s="1" t="s">
        <v>4</v>
      </c>
      <c r="T34" s="17">
        <v>16.356200000000001</v>
      </c>
      <c r="U34" s="17"/>
      <c r="V34" s="17"/>
      <c r="W34" s="17"/>
      <c r="X34" s="17"/>
      <c r="Y34" s="1" t="s">
        <v>12</v>
      </c>
    </row>
    <row r="38" spans="1:60" ht="18.75" customHeight="1" x14ac:dyDescent="0.25">
      <c r="A38" s="1" t="s">
        <v>35</v>
      </c>
      <c r="J38" s="18">
        <f>C12</f>
        <v>6</v>
      </c>
      <c r="K38" s="18"/>
      <c r="L38" s="18"/>
      <c r="M38" s="18"/>
      <c r="N38" s="18"/>
      <c r="O38" s="1" t="s">
        <v>3</v>
      </c>
      <c r="P38" s="18">
        <f>A10</f>
        <v>3</v>
      </c>
      <c r="Q38" s="18"/>
      <c r="R38" s="1" t="s">
        <v>9</v>
      </c>
      <c r="S38" s="1" t="s">
        <v>0</v>
      </c>
      <c r="T38" s="21">
        <f>AP8</f>
        <v>27440</v>
      </c>
      <c r="U38" s="21"/>
      <c r="V38" s="21"/>
      <c r="W38" s="21"/>
      <c r="X38" s="6" t="s">
        <v>1</v>
      </c>
      <c r="Y38" s="21">
        <f>AP9</f>
        <v>25317</v>
      </c>
      <c r="Z38" s="18"/>
      <c r="AA38" s="18"/>
      <c r="AB38" s="18"/>
      <c r="AC38" s="1" t="s">
        <v>1</v>
      </c>
      <c r="AD38" s="21">
        <f>AP10</f>
        <v>19780</v>
      </c>
      <c r="AE38" s="18"/>
      <c r="AF38" s="18"/>
      <c r="AG38" s="18"/>
      <c r="AH38" s="1" t="s">
        <v>2</v>
      </c>
      <c r="AI38" s="1" t="s">
        <v>4</v>
      </c>
      <c r="AJ38" s="61">
        <v>145074</v>
      </c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</row>
    <row r="39" spans="1:60" ht="11.25" customHeight="1" x14ac:dyDescent="0.25"/>
    <row r="40" spans="1:60" ht="15.75" customHeight="1" x14ac:dyDescent="0.25">
      <c r="A40" s="1" t="s">
        <v>38</v>
      </c>
      <c r="K40" s="5"/>
      <c r="L40" s="3" t="s">
        <v>4</v>
      </c>
      <c r="M40" s="57">
        <f>AJ38</f>
        <v>145074</v>
      </c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9" t="s">
        <v>3</v>
      </c>
      <c r="Y40" s="21">
        <f>C12</f>
        <v>6</v>
      </c>
      <c r="Z40" s="21"/>
      <c r="AA40" s="21"/>
      <c r="AB40" s="21"/>
      <c r="AC40" s="21"/>
      <c r="AD40" s="21"/>
      <c r="AE40" s="21"/>
      <c r="AF40" s="21"/>
      <c r="AG40" s="9" t="s">
        <v>4</v>
      </c>
      <c r="AH40" s="20">
        <v>24179</v>
      </c>
      <c r="AI40" s="20"/>
      <c r="AJ40" s="20"/>
      <c r="AK40" s="20"/>
      <c r="AL40" s="20"/>
      <c r="AM40" s="20"/>
      <c r="AN40" s="20"/>
      <c r="AO40" s="20"/>
    </row>
    <row r="41" spans="1:60" ht="11.25" customHeight="1" x14ac:dyDescent="0.25">
      <c r="K41" s="11"/>
      <c r="L41" s="1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1"/>
      <c r="Z41" s="11"/>
      <c r="AA41" s="11"/>
      <c r="AB41" s="11"/>
      <c r="AC41" s="11"/>
      <c r="AD41" s="11"/>
      <c r="AE41" s="11"/>
      <c r="AF41" s="11"/>
      <c r="AG41" s="12"/>
      <c r="AH41" s="13"/>
      <c r="AI41" s="13"/>
      <c r="AJ41" s="13"/>
      <c r="AK41" s="13"/>
      <c r="AL41" s="13"/>
      <c r="AM41" s="13"/>
      <c r="AN41" s="13"/>
      <c r="AO41" s="13"/>
    </row>
    <row r="42" spans="1:60" ht="45.75" customHeight="1" x14ac:dyDescent="0.25">
      <c r="A42" s="56" t="s">
        <v>57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</row>
    <row r="43" spans="1:60" ht="18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</row>
    <row r="44" spans="1:60" x14ac:dyDescent="0.25">
      <c r="A44" s="1" t="s">
        <v>56</v>
      </c>
    </row>
    <row r="45" spans="1:60" x14ac:dyDescent="0.25">
      <c r="A45" s="1" t="s">
        <v>53</v>
      </c>
      <c r="AZ45" s="1" t="s">
        <v>54</v>
      </c>
    </row>
    <row r="49" spans="1:64" s="10" customFormat="1" ht="12.75" x14ac:dyDescent="0.2">
      <c r="A49" s="10" t="s">
        <v>11</v>
      </c>
    </row>
    <row r="51" spans="1:64" ht="82.5" customHeight="1" x14ac:dyDescent="0.25">
      <c r="A51" s="56" t="s">
        <v>36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L51" s="4"/>
    </row>
    <row r="53" spans="1:64" ht="87.75" customHeight="1" x14ac:dyDescent="0.25">
      <c r="A53" s="56" t="s">
        <v>37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</row>
  </sheetData>
  <mergeCells count="83">
    <mergeCell ref="AQ23:AV23"/>
    <mergeCell ref="AZ23:BH23"/>
    <mergeCell ref="A51:BH51"/>
    <mergeCell ref="A53:BH53"/>
    <mergeCell ref="A11:B11"/>
    <mergeCell ref="AJ38:AU38"/>
    <mergeCell ref="M40:W40"/>
    <mergeCell ref="Y40:AF40"/>
    <mergeCell ref="AH40:AO40"/>
    <mergeCell ref="J38:N38"/>
    <mergeCell ref="P38:Q38"/>
    <mergeCell ref="T38:W38"/>
    <mergeCell ref="Y38:AB38"/>
    <mergeCell ref="AD38:AG38"/>
    <mergeCell ref="E30:J30"/>
    <mergeCell ref="L30:M30"/>
    <mergeCell ref="H23:K23"/>
    <mergeCell ref="M23:R23"/>
    <mergeCell ref="W23:Z23"/>
    <mergeCell ref="AB23:AG23"/>
    <mergeCell ref="AL23:AO23"/>
    <mergeCell ref="J34:N34"/>
    <mergeCell ref="P34:R34"/>
    <mergeCell ref="T34:X34"/>
    <mergeCell ref="E26:F26"/>
    <mergeCell ref="H26:I26"/>
    <mergeCell ref="K26:P26"/>
    <mergeCell ref="O30:V30"/>
    <mergeCell ref="D34:H34"/>
    <mergeCell ref="F20:I20"/>
    <mergeCell ref="K20:N20"/>
    <mergeCell ref="P20:S20"/>
    <mergeCell ref="V20:W20"/>
    <mergeCell ref="Y20:AM20"/>
    <mergeCell ref="AZ12:BH12"/>
    <mergeCell ref="A13:B13"/>
    <mergeCell ref="C13:M13"/>
    <mergeCell ref="N13:V13"/>
    <mergeCell ref="W13:X13"/>
    <mergeCell ref="Y13:AO13"/>
    <mergeCell ref="AP13:AY13"/>
    <mergeCell ref="AZ13:BH13"/>
    <mergeCell ref="A12:B12"/>
    <mergeCell ref="C12:M12"/>
    <mergeCell ref="N12:V12"/>
    <mergeCell ref="W12:X12"/>
    <mergeCell ref="Y12:AO12"/>
    <mergeCell ref="AP12:AY12"/>
    <mergeCell ref="AZ10:BH10"/>
    <mergeCell ref="A10:B10"/>
    <mergeCell ref="C11:M11"/>
    <mergeCell ref="N11:V11"/>
    <mergeCell ref="W11:X11"/>
    <mergeCell ref="Y11:AO11"/>
    <mergeCell ref="AP11:AY11"/>
    <mergeCell ref="AZ11:BH11"/>
    <mergeCell ref="C10:M10"/>
    <mergeCell ref="N10:V10"/>
    <mergeCell ref="W10:X10"/>
    <mergeCell ref="Y10:AO10"/>
    <mergeCell ref="AP10:AY10"/>
    <mergeCell ref="A8:B8"/>
    <mergeCell ref="N8:V8"/>
    <mergeCell ref="W8:X8"/>
    <mergeCell ref="Y8:AO8"/>
    <mergeCell ref="AP8:AY8"/>
    <mergeCell ref="C8:M9"/>
    <mergeCell ref="A42:BH42"/>
    <mergeCell ref="A2:BH2"/>
    <mergeCell ref="A3:BH3"/>
    <mergeCell ref="A5:B7"/>
    <mergeCell ref="C5:M7"/>
    <mergeCell ref="N5:X7"/>
    <mergeCell ref="Y5:AO7"/>
    <mergeCell ref="AP5:AY7"/>
    <mergeCell ref="AZ5:BH7"/>
    <mergeCell ref="AZ8:BH8"/>
    <mergeCell ref="A9:B9"/>
    <mergeCell ref="N9:V9"/>
    <mergeCell ref="W9:X9"/>
    <mergeCell ref="Y9:AO9"/>
    <mergeCell ref="AP9:AY9"/>
    <mergeCell ref="AZ9:BH9"/>
  </mergeCells>
  <pageMargins left="0.95" right="0.41" top="0.39583333333333331" bottom="0.4062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10 ком. пр. </vt:lpstr>
      <vt:lpstr>9 ком. пр.</vt:lpstr>
      <vt:lpstr>8 ком. пр.</vt:lpstr>
      <vt:lpstr>7 ком. пр.</vt:lpstr>
      <vt:lpstr>6 ком. пр.</vt:lpstr>
      <vt:lpstr>Мясорубки</vt:lpstr>
      <vt:lpstr>'10 ком. пр. '!Область_печати</vt:lpstr>
      <vt:lpstr>'6 ком. пр.'!Область_печати</vt:lpstr>
      <vt:lpstr>'7 ком. пр.'!Область_печати</vt:lpstr>
      <vt:lpstr>'8 ком. пр.'!Область_печати</vt:lpstr>
      <vt:lpstr>'9 ком. пр.'!Область_печати</vt:lpstr>
      <vt:lpstr>Мясорубки!Область_печати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 Виктор Александрович</dc:creator>
  <cp:lastModifiedBy>Иголкин Владимир Юрьевич</cp:lastModifiedBy>
  <cp:lastPrinted>2026-09-24T05:50:30Z</cp:lastPrinted>
  <dcterms:created xsi:type="dcterms:W3CDTF">2016-04-11T06:47:49Z</dcterms:created>
  <dcterms:modified xsi:type="dcterms:W3CDTF">2026-09-24T12:35:27Z</dcterms:modified>
</cp:coreProperties>
</file>