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0.31\0 закупки важное\Закупки 2026 год\БЕРЕЗКА\Поставка краски\Закупочная сессия\"/>
    </mc:Choice>
  </mc:AlternateContent>
  <xr:revisionPtr revIDLastSave="0" documentId="13_ncr:1_{61AD55BB-D617-489B-AC57-91A5866DB8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1" l="1"/>
  <c r="P16" i="1"/>
  <c r="O16" i="1"/>
  <c r="J16" i="1"/>
  <c r="L16" i="1" s="1"/>
  <c r="M16" i="1" s="1"/>
  <c r="H16" i="1"/>
  <c r="I16" i="1" s="1"/>
  <c r="H17" i="1"/>
  <c r="I17" i="1" s="1"/>
  <c r="J17" i="1"/>
  <c r="L17" i="1" s="1"/>
  <c r="M17" i="1" s="1"/>
  <c r="O17" i="1"/>
  <c r="P17" i="1"/>
  <c r="Q17" i="1"/>
  <c r="I19" i="1" l="1"/>
  <c r="O18" i="1"/>
  <c r="P18" i="1"/>
  <c r="Q18" i="1"/>
  <c r="N16" i="1"/>
  <c r="N17" i="1"/>
</calcChain>
</file>

<file path=xl/sharedStrings.xml><?xml version="1.0" encoding="utf-8"?>
<sst xmlns="http://schemas.openxmlformats.org/spreadsheetml/2006/main" count="41" uniqueCount="37">
  <si>
    <t>«УТВЕРЖДАЮ»</t>
  </si>
  <si>
    <t>Внутренний номер:</t>
  </si>
  <si>
    <t>№ п/п</t>
  </si>
  <si>
    <t>Наименование объекта закупки</t>
  </si>
  <si>
    <t>Единица измерения</t>
  </si>
  <si>
    <t>К-во (v)</t>
  </si>
  <si>
    <t>Коммерческие предложения (руб. зе ед.)</t>
  </si>
  <si>
    <t>Ср. арифм. цена за единицу (ц)</t>
  </si>
  <si>
    <t xml:space="preserve">НМЦК </t>
  </si>
  <si>
    <t>Определение однородности значений выявенных цен</t>
  </si>
  <si>
    <t>Сумма квадратов отклонений</t>
  </si>
  <si>
    <t>n-1</t>
  </si>
  <si>
    <t>гр.9/гр.10</t>
  </si>
  <si>
    <t>σ</t>
  </si>
  <si>
    <t xml:space="preserve">V </t>
  </si>
  <si>
    <t>Вывод: Совокупность значений цен, используемых в расчете, при определении НМЦК однородная, т. к. коэффициент вариации цены не превышает 33%.</t>
  </si>
  <si>
    <t>Итого НМЦК</t>
  </si>
  <si>
    <t>На основании вышеизложенного установлена начальная (максимальная) цена контракта (договора), которая составляет:</t>
  </si>
  <si>
    <t xml:space="preserve"> </t>
  </si>
  <si>
    <t xml:space="preserve">Специалист по закупкам </t>
  </si>
  <si>
    <t>________________ /Е.Н. Астудина</t>
  </si>
  <si>
    <t>"______"_____________________2026 г.</t>
  </si>
  <si>
    <t>Заместитель директора ФГБУ ПОО  «ГУОР г. Бронницы МО»</t>
  </si>
  <si>
    <t>Расчет подготовил: начальник ОЭО                             _______________/Андреев С.А.</t>
  </si>
  <si>
    <t>_____________________________________ Василига Н.Н.</t>
  </si>
  <si>
    <r>
      <t xml:space="preserve">Обоснование начальной максимальной цены контракта (договора)
</t>
    </r>
    <r>
      <rPr>
        <sz val="11"/>
        <color indexed="64"/>
        <rFont val="Times New Roman"/>
      </rPr>
      <t xml:space="preserve">
Заказчик запросил информацию о ценах на закупаемые товары, с учетом всех затрат на закупку товаров, установленных в проекте контракта у потенциальных поставщиков. И в соответствии с положениями ст. 22 Федерального закона №44-ФЗ и Приказа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 заключаемого с единственным поставщиком (подрядчиком, исполнителем)", использовал метод сопоставимых рыночных цен (анализ рынка)
Расчет начальной (максимальной) цены контракта (договора)  и основные характеристики объекта закупки: поставку краски
</t>
    </r>
  </si>
  <si>
    <t>Краска  Hammerite/Topgrade</t>
  </si>
  <si>
    <t xml:space="preserve">Грунт-эмаль по ржавчине </t>
  </si>
  <si>
    <t>шт</t>
  </si>
  <si>
    <t xml:space="preserve">320 700 (триста двадцать тысяч семьсот) рублей 75 копеек, в том числе НДС </t>
  </si>
  <si>
    <r>
      <t>n1</t>
    </r>
    <r>
      <rPr>
        <b/>
        <vertAlign val="subscript"/>
        <sz val="10"/>
        <color indexed="64"/>
        <rFont val="Times New Roman"/>
      </rPr>
      <t xml:space="preserve">  
</t>
    </r>
    <r>
      <rPr>
        <b/>
        <sz val="10"/>
        <color indexed="64"/>
        <rFont val="Times New Roman"/>
      </rPr>
      <t>Поставщик 1
вх. 2111 от12.08.2026г.</t>
    </r>
  </si>
  <si>
    <t>n3
Поставщик 3
вх. 2112 от 12.08.2026г.</t>
  </si>
  <si>
    <r>
      <t>n2</t>
    </r>
    <r>
      <rPr>
        <b/>
        <vertAlign val="subscript"/>
        <sz val="10"/>
        <color indexed="64"/>
        <rFont val="Times New Roman"/>
      </rPr>
      <t xml:space="preserve"> 
</t>
    </r>
    <r>
      <rPr>
        <b/>
        <sz val="10"/>
        <color indexed="64"/>
        <rFont val="Times New Roman"/>
      </rPr>
      <t>Поставщик 2
вх. 2113 от 12.08.2026г.</t>
    </r>
  </si>
  <si>
    <r>
      <t>n2</t>
    </r>
    <r>
      <rPr>
        <b/>
        <vertAlign val="subscript"/>
        <sz val="10"/>
        <color indexed="64"/>
        <rFont val="Times New Roman"/>
      </rPr>
      <t xml:space="preserve"> 
</t>
    </r>
    <r>
      <rPr>
        <b/>
        <sz val="10"/>
        <color indexed="64"/>
        <rFont val="Times New Roman"/>
      </rPr>
      <t xml:space="preserve">Поставщик 2
вх. 2113 от 12.08.2026г. </t>
    </r>
  </si>
  <si>
    <t xml:space="preserve">                  Заказчик принимает в работу наименьшую сумму из представленных ценовых предложений, которая составляет: 287 600 (двести восемьдесят семь тысяч шестьсот) рублей 00 копеек, в том числе НДС                        
      Функциональные характеристики установлены в техническом задании.
При принятии решения по выбору указанного значения начальной (максимальной) цены, Заказчик руководствовался принципом результативности и эффективности использования бюджетных средств, регламентируемым ст. 34 БК РФ, обязывающей  участников бюджетного процесса при исполнении бюджетных обязательств исходить из необходимости достижения заданных результатов с использованием наименьшего объема бюджетных средств.
В соответствии с Разделом II ч.2.1 Приказа Министерства экономического развития Российской Федерации №567 от 2 октября 2013г. и во избежание сговора участников закупки и нарушения № 135-ФЗ «О защите конкуренции» Заказчик не указывает сведения о потенциальных поставщиках сделавших коммерческие предложения. Оригиналы использованных, при определении обоснования начальной максимальной цены контракта документов, хранятся у Заказчика.
</t>
  </si>
  <si>
    <t>(утверждено установленным порядком)</t>
  </si>
  <si>
    <t>(подписано установленным порядком)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</si>
</sst>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indexed="64"/>
      <name val="Calibri"/>
    </font>
    <font>
      <sz val="11"/>
      <color indexed="64"/>
      <name val="Times New Roman"/>
    </font>
    <font>
      <b/>
      <sz val="11"/>
      <color indexed="64"/>
      <name val="Times New Roman"/>
    </font>
    <font>
      <b/>
      <sz val="10"/>
      <color indexed="64"/>
      <name val="Times New Roman"/>
    </font>
    <font>
      <sz val="10"/>
      <color indexed="64"/>
      <name val="Times New Roman"/>
    </font>
    <font>
      <b/>
      <sz val="14"/>
      <color indexed="64"/>
      <name val="Times New Roman"/>
    </font>
    <font>
      <sz val="11"/>
      <name val="Times New Roman"/>
    </font>
    <font>
      <sz val="11"/>
      <color indexed="2"/>
      <name val="Times New Roman"/>
    </font>
    <font>
      <b/>
      <vertAlign val="subscript"/>
      <sz val="10"/>
      <color indexed="64"/>
      <name val="Times New Roman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" fontId="14" fillId="0" borderId="10" xfId="0" applyNumberFormat="1" applyFont="1" applyBorder="1" applyAlignment="1">
      <alignment vertical="center"/>
    </xf>
    <xf numFmtId="164" fontId="14" fillId="0" borderId="10" xfId="0" applyNumberFormat="1" applyFont="1" applyBorder="1" applyAlignment="1">
      <alignment vertical="center"/>
    </xf>
    <xf numFmtId="0" fontId="16" fillId="0" borderId="6" xfId="0" applyFont="1" applyBorder="1" applyAlignment="1">
      <alignment wrapText="1"/>
    </xf>
    <xf numFmtId="0" fontId="12" fillId="0" borderId="6" xfId="0" applyFont="1" applyBorder="1"/>
    <xf numFmtId="0" fontId="2" fillId="2" borderId="0" xfId="0" applyFont="1" applyFill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1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17" fillId="2" borderId="0" xfId="0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W42"/>
  <sheetViews>
    <sheetView tabSelected="1" topLeftCell="A11" zoomScale="80" workbookViewId="0">
      <selection activeCell="K34" sqref="K34"/>
    </sheetView>
  </sheetViews>
  <sheetFormatPr defaultRowHeight="15" x14ac:dyDescent="0.25"/>
  <cols>
    <col min="1" max="1" width="5.28515625" style="1" bestFit="1" customWidth="1"/>
    <col min="2" max="2" width="28.42578125" style="1" bestFit="1" customWidth="1"/>
    <col min="3" max="3" width="8.42578125" style="1" bestFit="1" customWidth="1"/>
    <col min="4" max="4" width="12.7109375" style="1" bestFit="1" customWidth="1"/>
    <col min="5" max="7" width="14" style="1" bestFit="1" customWidth="1"/>
    <col min="8" max="8" width="13" style="1" bestFit="1" customWidth="1"/>
    <col min="9" max="9" width="16.140625" style="1" bestFit="1" customWidth="1"/>
    <col min="10" max="10" width="18.140625" style="1" bestFit="1" customWidth="1"/>
    <col min="11" max="11" width="12.28515625" style="1" bestFit="1" customWidth="1"/>
    <col min="12" max="12" width="15.85546875" style="1" bestFit="1" customWidth="1"/>
    <col min="13" max="13" width="10.85546875" style="1" bestFit="1" customWidth="1"/>
    <col min="14" max="14" width="12.85546875" style="1" bestFit="1" customWidth="1"/>
    <col min="15" max="15" width="14" style="1" bestFit="1" customWidth="1"/>
    <col min="16" max="17" width="14.28515625" style="1" bestFit="1" customWidth="1"/>
    <col min="18" max="257" width="9.140625" style="1" bestFit="1" customWidth="1"/>
    <col min="258" max="1025" width="9.140625" bestFit="1" customWidth="1"/>
  </cols>
  <sheetData>
    <row r="3" spans="1:17" x14ac:dyDescent="0.25">
      <c r="L3" s="41" t="s">
        <v>0</v>
      </c>
      <c r="M3" s="41"/>
      <c r="N3" s="41"/>
      <c r="O3" s="41"/>
      <c r="P3" s="41"/>
      <c r="Q3" s="41"/>
    </row>
    <row r="4" spans="1:17" x14ac:dyDescent="0.25">
      <c r="L4" s="41" t="s">
        <v>22</v>
      </c>
      <c r="M4" s="41"/>
      <c r="N4" s="41"/>
      <c r="O4" s="41"/>
      <c r="P4" s="41"/>
      <c r="Q4" s="41"/>
    </row>
    <row r="5" spans="1:17" x14ac:dyDescent="0.25">
      <c r="L5" s="41" t="s">
        <v>24</v>
      </c>
      <c r="M5" s="41"/>
      <c r="N5" s="41"/>
      <c r="O5" s="41"/>
      <c r="P5" s="41"/>
      <c r="Q5" s="41"/>
    </row>
    <row r="6" spans="1:17" x14ac:dyDescent="0.25">
      <c r="L6" s="26"/>
      <c r="M6" s="26"/>
      <c r="N6" s="26"/>
      <c r="O6" s="26"/>
      <c r="P6" s="44" t="s">
        <v>35</v>
      </c>
      <c r="Q6" s="26"/>
    </row>
    <row r="7" spans="1:17" x14ac:dyDescent="0.25">
      <c r="L7" s="42" t="s">
        <v>21</v>
      </c>
      <c r="M7" s="41"/>
      <c r="N7" s="41"/>
      <c r="O7" s="41"/>
      <c r="P7" s="41"/>
      <c r="Q7" s="41"/>
    </row>
    <row r="8" spans="1:17" ht="11.25" customHeight="1" x14ac:dyDescent="0.25"/>
    <row r="9" spans="1:17" x14ac:dyDescent="0.25">
      <c r="H9" s="2"/>
      <c r="I9" s="2"/>
      <c r="J9" s="2"/>
      <c r="K9" s="2"/>
      <c r="L9" s="2"/>
      <c r="M9" s="2"/>
    </row>
    <row r="10" spans="1:17" x14ac:dyDescent="0.25">
      <c r="A10" s="43" t="s">
        <v>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  <row r="11" spans="1:17" ht="111" customHeight="1" x14ac:dyDescent="0.25">
      <c r="A11" s="39" t="s">
        <v>25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17" hidden="1" x14ac:dyDescent="0.25"/>
    <row r="13" spans="1:17" ht="30" customHeight="1" x14ac:dyDescent="0.25">
      <c r="A13" s="40" t="s">
        <v>2</v>
      </c>
      <c r="B13" s="40" t="s">
        <v>3</v>
      </c>
      <c r="C13" s="40" t="s">
        <v>4</v>
      </c>
      <c r="D13" s="40" t="s">
        <v>5</v>
      </c>
      <c r="E13" s="40" t="s">
        <v>6</v>
      </c>
      <c r="F13" s="40"/>
      <c r="G13" s="40"/>
      <c r="H13" s="40" t="s">
        <v>7</v>
      </c>
      <c r="I13" s="40" t="s">
        <v>8</v>
      </c>
      <c r="J13" s="40" t="s">
        <v>9</v>
      </c>
      <c r="K13" s="40"/>
      <c r="L13" s="40"/>
      <c r="M13" s="40"/>
      <c r="N13" s="40"/>
      <c r="O13" s="4"/>
      <c r="P13" s="5"/>
      <c r="Q13" s="5"/>
    </row>
    <row r="14" spans="1:17" ht="52.5" x14ac:dyDescent="0.25">
      <c r="A14" s="40"/>
      <c r="B14" s="40"/>
      <c r="C14" s="40"/>
      <c r="D14" s="40"/>
      <c r="E14" s="18" t="s">
        <v>30</v>
      </c>
      <c r="F14" s="18" t="s">
        <v>32</v>
      </c>
      <c r="G14" s="18" t="s">
        <v>31</v>
      </c>
      <c r="H14" s="40"/>
      <c r="I14" s="40"/>
      <c r="J14" s="3" t="s">
        <v>10</v>
      </c>
      <c r="K14" s="3" t="s">
        <v>11</v>
      </c>
      <c r="L14" s="3" t="s">
        <v>12</v>
      </c>
      <c r="M14" s="3" t="s">
        <v>13</v>
      </c>
      <c r="N14" s="3" t="s">
        <v>14</v>
      </c>
      <c r="O14" s="18" t="s">
        <v>30</v>
      </c>
      <c r="P14" s="18" t="s">
        <v>33</v>
      </c>
      <c r="Q14" s="18" t="s">
        <v>31</v>
      </c>
    </row>
    <row r="15" spans="1:17" ht="15.75" thickBot="1" x14ac:dyDescent="0.3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  <c r="J15" s="6">
        <v>10</v>
      </c>
      <c r="K15" s="6">
        <v>11</v>
      </c>
      <c r="L15" s="6">
        <v>12</v>
      </c>
      <c r="M15" s="6">
        <v>13</v>
      </c>
      <c r="N15" s="6">
        <v>14</v>
      </c>
      <c r="O15" s="4"/>
      <c r="P15" s="5"/>
      <c r="Q15" s="5"/>
    </row>
    <row r="16" spans="1:17" ht="31.5" customHeight="1" thickBot="1" x14ac:dyDescent="0.3">
      <c r="A16" s="7">
        <v>1</v>
      </c>
      <c r="B16" s="24" t="s">
        <v>26</v>
      </c>
      <c r="C16" s="20" t="s">
        <v>28</v>
      </c>
      <c r="D16" s="23">
        <v>22</v>
      </c>
      <c r="E16" s="22">
        <v>2000</v>
      </c>
      <c r="F16" s="8">
        <v>2000</v>
      </c>
      <c r="G16" s="9">
        <v>1900</v>
      </c>
      <c r="H16" s="10">
        <f t="shared" ref="H16" si="0">ROUND((E16+F16+G16)/3,2)</f>
        <v>1966.67</v>
      </c>
      <c r="I16" s="10">
        <f t="shared" ref="I16" si="1">D16*H16</f>
        <v>43266.740000000005</v>
      </c>
      <c r="J16" s="11">
        <f>DEVSQ(E16:G16)</f>
        <v>6666.6666666666661</v>
      </c>
      <c r="K16" s="11">
        <v>2</v>
      </c>
      <c r="L16" s="12">
        <f t="shared" ref="L16" si="2">J16/K16</f>
        <v>3333.333333333333</v>
      </c>
      <c r="M16" s="12">
        <f t="shared" ref="M16" si="3">SQRT(L16)</f>
        <v>57.735026918962575</v>
      </c>
      <c r="N16" s="12">
        <f>M16/H16*100</f>
        <v>2.9356743591432508</v>
      </c>
      <c r="O16" s="13">
        <f t="shared" ref="O16" si="4">D16*E16</f>
        <v>44000</v>
      </c>
      <c r="P16" s="13">
        <f t="shared" ref="P16" si="5">D16*F16</f>
        <v>44000</v>
      </c>
      <c r="Q16" s="13">
        <f t="shared" ref="Q16" si="6">D16*G16</f>
        <v>41800</v>
      </c>
    </row>
    <row r="17" spans="1:17" ht="30.75" customHeight="1" thickBot="1" x14ac:dyDescent="0.3">
      <c r="A17" s="7">
        <v>2</v>
      </c>
      <c r="B17" s="25" t="s">
        <v>27</v>
      </c>
      <c r="C17" s="21" t="s">
        <v>28</v>
      </c>
      <c r="D17" s="23">
        <v>203</v>
      </c>
      <c r="E17" s="22">
        <v>1200</v>
      </c>
      <c r="F17" s="8">
        <v>1400</v>
      </c>
      <c r="G17" s="9">
        <v>1500</v>
      </c>
      <c r="H17" s="10">
        <f t="shared" ref="H17" si="7">ROUND((E17+F17+G17)/3,2)</f>
        <v>1366.67</v>
      </c>
      <c r="I17" s="10">
        <f t="shared" ref="I17" si="8">D17*H17</f>
        <v>277434.01</v>
      </c>
      <c r="J17" s="11">
        <f>DEVSQ(E17:G17)</f>
        <v>46666.666666666672</v>
      </c>
      <c r="K17" s="11">
        <v>2</v>
      </c>
      <c r="L17" s="12">
        <f t="shared" ref="L17" si="9">J17/K17</f>
        <v>23333.333333333336</v>
      </c>
      <c r="M17" s="12">
        <f t="shared" ref="M17" si="10">SQRT(L17)</f>
        <v>152.75252316519467</v>
      </c>
      <c r="N17" s="12">
        <f>M17/H17*100</f>
        <v>11.176986629193198</v>
      </c>
      <c r="O17" s="13">
        <f t="shared" ref="O17" si="11">D17*E17</f>
        <v>243600</v>
      </c>
      <c r="P17" s="13">
        <f t="shared" ref="P17" si="12">D17*F17</f>
        <v>284200</v>
      </c>
      <c r="Q17" s="13">
        <f t="shared" ref="Q17" si="13">D17*G17</f>
        <v>304500</v>
      </c>
    </row>
    <row r="18" spans="1:17" ht="19.5" customHeight="1" x14ac:dyDescent="0.25">
      <c r="A18" s="27" t="s">
        <v>15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/>
      <c r="O18" s="13">
        <f>SUM(O16:O17)</f>
        <v>287600</v>
      </c>
      <c r="P18" s="13">
        <f>SUM(P16:P17)</f>
        <v>328200</v>
      </c>
      <c r="Q18" s="13">
        <f>SUM(Q16:Q17)</f>
        <v>346300</v>
      </c>
    </row>
    <row r="19" spans="1:17" ht="16.5" customHeight="1" x14ac:dyDescent="0.3">
      <c r="A19" s="30" t="s">
        <v>16</v>
      </c>
      <c r="B19" s="31"/>
      <c r="C19" s="31"/>
      <c r="D19" s="31"/>
      <c r="E19" s="31"/>
      <c r="F19" s="31"/>
      <c r="G19" s="31"/>
      <c r="H19" s="32"/>
      <c r="I19" s="33">
        <f>SUM(I16:I17)</f>
        <v>320700.75</v>
      </c>
      <c r="J19" s="34"/>
      <c r="K19" s="34"/>
      <c r="L19" s="34"/>
      <c r="M19" s="34"/>
      <c r="N19" s="35"/>
    </row>
    <row r="20" spans="1:17" ht="6.75" customHeight="1" x14ac:dyDescent="0.25"/>
    <row r="21" spans="1:17" s="15" customFormat="1" ht="15" customHeight="1" x14ac:dyDescent="0.2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</row>
    <row r="22" spans="1:17" s="15" customFormat="1" ht="14.25" customHeight="1" x14ac:dyDescent="0.2">
      <c r="A22" s="36" t="s">
        <v>29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</row>
    <row r="23" spans="1:17" ht="124.5" customHeight="1" x14ac:dyDescent="0.25">
      <c r="A23" s="37" t="s">
        <v>34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7" ht="18" customHeight="1" x14ac:dyDescent="0.25">
      <c r="B24" s="19" t="s">
        <v>23</v>
      </c>
    </row>
    <row r="25" spans="1:17" x14ac:dyDescent="0.25">
      <c r="B25" s="16"/>
      <c r="C25" s="17"/>
      <c r="D25" s="16"/>
      <c r="E25" s="45" t="s">
        <v>36</v>
      </c>
      <c r="F25" s="45"/>
      <c r="G25" s="46"/>
    </row>
    <row r="26" spans="1:17" x14ac:dyDescent="0.25">
      <c r="B26" s="1" t="s">
        <v>19</v>
      </c>
      <c r="E26" s="1" t="s">
        <v>20</v>
      </c>
    </row>
    <row r="27" spans="1:17" x14ac:dyDescent="0.25">
      <c r="E27" s="46" t="s">
        <v>36</v>
      </c>
      <c r="F27" s="46"/>
      <c r="G27" s="46"/>
    </row>
    <row r="42" spans="9:9" x14ac:dyDescent="0.25">
      <c r="I42" s="1" t="s">
        <v>18</v>
      </c>
    </row>
  </sheetData>
  <mergeCells count="19">
    <mergeCell ref="L3:Q3"/>
    <mergeCell ref="L4:Q4"/>
    <mergeCell ref="L5:Q5"/>
    <mergeCell ref="L7:Q7"/>
    <mergeCell ref="A10:Q10"/>
    <mergeCell ref="A11:Q11"/>
    <mergeCell ref="A13:A14"/>
    <mergeCell ref="B13:B14"/>
    <mergeCell ref="C13:C14"/>
    <mergeCell ref="D13:D14"/>
    <mergeCell ref="E13:G13"/>
    <mergeCell ref="H13:H14"/>
    <mergeCell ref="I13:I14"/>
    <mergeCell ref="J13:N13"/>
    <mergeCell ref="A18:N18"/>
    <mergeCell ref="A19:H19"/>
    <mergeCell ref="I19:N19"/>
    <mergeCell ref="A22:M22"/>
    <mergeCell ref="A23:M23"/>
  </mergeCells>
  <printOptions gridLines="1"/>
  <pageMargins left="0.118055555555556" right="0.118055555555556" top="0.15763888888888899" bottom="0.15763888888888899" header="0.51180555555555496" footer="0.51180555555555496"/>
  <pageSetup paperSize="9" scale="60" firstPageNumber="0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SarafonovaIP</dc:creator>
  <cp:lastModifiedBy>User</cp:lastModifiedBy>
  <cp:revision>2</cp:revision>
  <cp:lastPrinted>2026-08-14T09:45:02Z</cp:lastPrinted>
  <dcterms:created xsi:type="dcterms:W3CDTF">2015-06-24T18:33:10Z</dcterms:created>
  <dcterms:modified xsi:type="dcterms:W3CDTF">2026-08-17T08:22:33Z</dcterms:modified>
  <dc:language>en-US</dc:language>
</cp:coreProperties>
</file>