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2"/>
  </bookViews>
  <sheets>
    <sheet name="бумага" sheetId="2" r:id="rId1"/>
    <sheet name="бумага (2)" sheetId="4" r:id="rId2"/>
    <sheet name="перчатки" sheetId="5" r:id="rId3"/>
    <sheet name="Лист1" sheetId="3" r:id="rId4"/>
  </sheets>
  <calcPr calcId="162913"/>
</workbook>
</file>

<file path=xl/calcChain.xml><?xml version="1.0" encoding="utf-8"?>
<calcChain xmlns="http://schemas.openxmlformats.org/spreadsheetml/2006/main">
  <c r="J11" i="5" l="1"/>
  <c r="M11" i="5" s="1"/>
  <c r="N11" i="5" s="1"/>
  <c r="O11" i="5" s="1"/>
  <c r="M14" i="5" l="1"/>
  <c r="M12" i="5"/>
  <c r="N12" i="5" s="1"/>
  <c r="O12" i="5" s="1"/>
  <c r="P12" i="5" s="1"/>
  <c r="K11" i="5"/>
  <c r="L11" i="5" s="1"/>
  <c r="P11" i="5" l="1"/>
  <c r="P15" i="5" s="1"/>
  <c r="M14" i="4"/>
  <c r="M12" i="4"/>
  <c r="N12" i="4" s="1"/>
  <c r="O12" i="4" s="1"/>
  <c r="P12" i="4" s="1"/>
  <c r="K11" i="4"/>
  <c r="J11" i="4"/>
  <c r="M11" i="4" s="1"/>
  <c r="N11" i="4" s="1"/>
  <c r="O11" i="4" s="1"/>
  <c r="P11" i="4" s="1"/>
  <c r="P15" i="4" s="1"/>
  <c r="K11" i="2"/>
  <c r="L11" i="4" l="1"/>
  <c r="M12" i="2"/>
  <c r="N12" i="2" s="1"/>
  <c r="O12" i="2" s="1"/>
  <c r="P12" i="2" s="1"/>
  <c r="M14" i="2" l="1"/>
  <c r="J11" i="2" l="1"/>
  <c r="M11" i="2" s="1"/>
  <c r="N11" i="2" s="1"/>
  <c r="O11" i="2" s="1"/>
  <c r="P11" i="2" s="1"/>
  <c r="P15" i="2" s="1"/>
  <c r="L11" i="2" l="1"/>
</calcChain>
</file>

<file path=xl/sharedStrings.xml><?xml version="1.0" encoding="utf-8"?>
<sst xmlns="http://schemas.openxmlformats.org/spreadsheetml/2006/main" count="114" uniqueCount="49">
  <si>
    <t>№</t>
  </si>
  <si>
    <t>Ед. изм</t>
  </si>
  <si>
    <t>Коммерческие предложения (руб./ед.изм.)</t>
  </si>
  <si>
    <t>Среднее квадратичное отклонение</t>
  </si>
  <si>
    <t>ИТОГО</t>
  </si>
  <si>
    <t>руб.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</si>
  <si>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</si>
  <si>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</si>
  <si>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</si>
  <si>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</si>
  <si>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</si>
  <si>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Основные характеристики объекта закупки</t>
  </si>
  <si>
    <t xml:space="preserve">Используемый метод определения НМЦК 
с обоснованием:
</t>
  </si>
  <si>
    <t>(подпись)</t>
  </si>
  <si>
    <t>Таблица №1</t>
  </si>
  <si>
    <t xml:space="preserve">Наименование </t>
  </si>
  <si>
    <t xml:space="preserve">В результате проведенного расчета НМЦК, рассчитанная заказчиком методом сопоставимых рыночных цен (анализа рынка) составила: </t>
  </si>
  <si>
    <t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услуг установленным заказчиком требованиям, приведены в Техническом Задании (Приложение 1 к  Конкурсной документации) и приложениях к нему (в случае наличия приложений).</t>
  </si>
  <si>
    <t>поставка питьевой воды в булылях из поликарбоната 19 литров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</si>
  <si>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</si>
  <si>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</si>
  <si>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</si>
  <si>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15</t>
  </si>
  <si>
    <t>поставка бумаги для офисной техники</t>
  </si>
  <si>
    <t>Кол-во, пач.</t>
  </si>
  <si>
    <t>Приложение 2</t>
  </si>
  <si>
    <t>17.12.14.110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</si>
  <si>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 за единицу услуги,  общедоступной ценовой информации, размещенной в сети Интернет. (Таблица №1)</t>
  </si>
  <si>
    <t>ФБУЗ "Центр гигиены и эпидемиологии в Свердловской области"</t>
  </si>
  <si>
    <t>Обоснование начальной (максимальной) цены контракта на   поставку бумаги для офисной техники для нужд ФБУЗ "Центр гигиены и эпидемиологии в Свердловской области" в 2025 году.</t>
  </si>
  <si>
    <t>Контрактный управляющий Фбуз "Центр гигиены и эпидемиологии в Свердловской области"</t>
  </si>
  <si>
    <t>5 февраля 2025г.</t>
  </si>
  <si>
    <t>Исполнитель №1 https://www.officemaq-.ru/cataloq/goods/11478/</t>
  </si>
  <si>
    <t>Исполнитель №2 ИП Новоселов А.В.</t>
  </si>
  <si>
    <t>Исполнитель №3ООО "Бумага - Сервис"</t>
  </si>
  <si>
    <t>______________________/ Чистякова И.В.</t>
  </si>
  <si>
    <t>ОКПД2</t>
  </si>
  <si>
    <t>25 августа 2025г.</t>
  </si>
  <si>
    <t>Исполнитель №1 ООО "Форма бумаги"</t>
  </si>
  <si>
    <t>Исполнитель №3 ООО "Бумага - Сервис"</t>
  </si>
  <si>
    <t>Исполнитель №2 ООО "Экодар"</t>
  </si>
  <si>
    <t>Кол-во, шт</t>
  </si>
  <si>
    <t>Исполнитель №1 Индивидуальный предприниматель Андреев Георгий Мирзажонович</t>
  </si>
  <si>
    <t>Исполнитель №3 АО "Химреактивснаб"</t>
  </si>
  <si>
    <t>28 мая 2026г.</t>
  </si>
  <si>
    <t>Обоснование начальной (максимальной) цены контракта на   поставку дезинфицирующих салфеток для нужд ФБУЗ "Центр гигиены и эпидемиологии в Свердловской области" в 2026 году.</t>
  </si>
  <si>
    <t>20.20.14.000</t>
  </si>
  <si>
    <t>Поставка дезинфицирующих салфеток</t>
  </si>
  <si>
    <t>______________________/ Нечай Е.Е.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</si>
</sst>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3" fillId="0" borderId="2" xfId="0" applyNumberFormat="1" applyFont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4" fontId="10" fillId="0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4" fillId="0" borderId="0" xfId="0" applyFont="1"/>
    <xf numFmtId="2" fontId="7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Fill="1" applyAlignment="1">
      <alignment wrapText="1"/>
    </xf>
    <xf numFmtId="0" fontId="1" fillId="0" borderId="0" xfId="0" applyFont="1" applyBorder="1"/>
    <xf numFmtId="0" fontId="8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2" fontId="1" fillId="0" borderId="0" xfId="0" applyNumberFormat="1" applyFont="1" applyBorder="1"/>
    <xf numFmtId="0" fontId="19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0" fillId="0" borderId="0" xfId="1" applyBorder="1"/>
    <xf numFmtId="0" fontId="21" fillId="0" borderId="2" xfId="0" applyFont="1" applyBorder="1" applyAlignment="1">
      <alignment horizontal="center" vertical="center" textRotation="90" wrapText="1"/>
    </xf>
    <xf numFmtId="0" fontId="21" fillId="0" borderId="2" xfId="1" applyFont="1" applyBorder="1" applyAlignment="1">
      <alignment horizontal="center" vertical="center" textRotation="90" wrapText="1"/>
    </xf>
    <xf numFmtId="0" fontId="2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50520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4864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4291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46101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42100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37052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4194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37052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4194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zon.ru/t/NK7VkbQ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zon.ru/t/NK7VkbQ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zon.ru/t/NK7VkbQ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zoomScaleNormal="100" workbookViewId="0">
      <selection activeCell="K15" sqref="K15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0.425781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70" t="s">
        <v>28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 t="s">
        <v>25</v>
      </c>
    </row>
    <row r="2" spans="2:16" ht="8.25" customHeight="1" x14ac:dyDescent="0.3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6" ht="30" customHeight="1" x14ac:dyDescent="0.25">
      <c r="B3" s="19"/>
      <c r="C3" s="19"/>
      <c r="D3" s="69" t="s">
        <v>29</v>
      </c>
      <c r="E3" s="69"/>
      <c r="F3" s="69"/>
      <c r="G3" s="69"/>
      <c r="H3" s="69"/>
      <c r="I3" s="69"/>
      <c r="J3" s="69"/>
      <c r="K3" s="69"/>
      <c r="L3" s="69"/>
      <c r="M3" s="69"/>
    </row>
    <row r="4" spans="2:16" ht="31.5" customHeight="1" x14ac:dyDescent="0.2">
      <c r="B4" s="71" t="s">
        <v>11</v>
      </c>
      <c r="C4" s="71"/>
      <c r="D4" s="71"/>
      <c r="E4" s="71"/>
      <c r="F4" s="71"/>
      <c r="G4" s="72" t="s">
        <v>17</v>
      </c>
      <c r="H4" s="72"/>
      <c r="I4" s="72"/>
      <c r="J4" s="72"/>
      <c r="K4" s="72"/>
      <c r="L4" s="72"/>
      <c r="M4" s="72"/>
    </row>
    <row r="5" spans="2:16" ht="64.5" customHeight="1" x14ac:dyDescent="0.2">
      <c r="B5" s="71" t="s">
        <v>12</v>
      </c>
      <c r="C5" s="71"/>
      <c r="D5" s="71"/>
      <c r="E5" s="71"/>
      <c r="F5" s="71"/>
      <c r="G5" s="72" t="s">
        <v>27</v>
      </c>
      <c r="H5" s="72"/>
      <c r="I5" s="72"/>
      <c r="J5" s="72"/>
      <c r="K5" s="72"/>
      <c r="L5" s="72"/>
      <c r="M5" s="72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73" t="s">
        <v>14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2:16" ht="33.75" customHeight="1" x14ac:dyDescent="0.2">
      <c r="B8" s="60" t="s">
        <v>0</v>
      </c>
      <c r="C8" s="61" t="s">
        <v>36</v>
      </c>
      <c r="D8" s="60" t="s">
        <v>15</v>
      </c>
      <c r="E8" s="60" t="s">
        <v>1</v>
      </c>
      <c r="F8" s="60" t="s">
        <v>24</v>
      </c>
      <c r="G8" s="62" t="s">
        <v>2</v>
      </c>
      <c r="H8" s="62"/>
      <c r="I8" s="62"/>
      <c r="J8" s="63" t="s">
        <v>8</v>
      </c>
      <c r="K8" s="63"/>
      <c r="L8" s="63"/>
      <c r="M8" s="66" t="s">
        <v>9</v>
      </c>
      <c r="N8" s="66"/>
      <c r="O8" s="66"/>
      <c r="P8" s="66"/>
    </row>
    <row r="9" spans="2:16" ht="190.5" customHeight="1" x14ac:dyDescent="0.2">
      <c r="B9" s="60"/>
      <c r="C9" s="61"/>
      <c r="D9" s="60"/>
      <c r="E9" s="60"/>
      <c r="F9" s="60"/>
      <c r="G9" s="38" t="s">
        <v>32</v>
      </c>
      <c r="H9" s="38" t="s">
        <v>33</v>
      </c>
      <c r="I9" s="39" t="s">
        <v>34</v>
      </c>
      <c r="J9" s="43" t="s">
        <v>6</v>
      </c>
      <c r="K9" s="43" t="s">
        <v>3</v>
      </c>
      <c r="L9" s="2" t="s">
        <v>7</v>
      </c>
      <c r="M9" s="3" t="s">
        <v>10</v>
      </c>
      <c r="N9" s="34" t="s">
        <v>19</v>
      </c>
      <c r="O9" s="43" t="s">
        <v>20</v>
      </c>
      <c r="P9" s="43" t="s">
        <v>21</v>
      </c>
    </row>
    <row r="10" spans="2:16" s="4" customFormat="1" x14ac:dyDescent="0.2">
      <c r="B10" s="41">
        <v>1</v>
      </c>
      <c r="C10" s="41">
        <v>2</v>
      </c>
      <c r="D10" s="41">
        <v>3</v>
      </c>
      <c r="E10" s="41">
        <v>4</v>
      </c>
      <c r="F10" s="41">
        <v>5</v>
      </c>
      <c r="G10" s="42">
        <v>6</v>
      </c>
      <c r="H10" s="42">
        <v>7</v>
      </c>
      <c r="I10" s="42">
        <v>8</v>
      </c>
      <c r="J10" s="43">
        <v>11</v>
      </c>
      <c r="K10" s="43">
        <v>12</v>
      </c>
      <c r="L10" s="2">
        <v>13</v>
      </c>
      <c r="M10" s="43">
        <v>14</v>
      </c>
      <c r="N10" s="35" t="s">
        <v>22</v>
      </c>
      <c r="O10" s="43">
        <v>16</v>
      </c>
      <c r="P10" s="43">
        <v>17</v>
      </c>
    </row>
    <row r="11" spans="2:16" s="7" customFormat="1" ht="66" customHeight="1" x14ac:dyDescent="0.25">
      <c r="B11" s="41">
        <v>1</v>
      </c>
      <c r="C11" s="64" t="s">
        <v>26</v>
      </c>
      <c r="D11" s="33" t="s">
        <v>23</v>
      </c>
      <c r="E11" s="5" t="s">
        <v>5</v>
      </c>
      <c r="F11" s="5">
        <v>2542</v>
      </c>
      <c r="G11" s="20">
        <v>488.25</v>
      </c>
      <c r="H11" s="20">
        <v>348.82</v>
      </c>
      <c r="I11" s="20">
        <v>342.83</v>
      </c>
      <c r="J11" s="21">
        <f>AVERAGE(G11:I11)</f>
        <v>393.29999999999995</v>
      </c>
      <c r="K11" s="22">
        <f>SQRT(VAR(G11:I11))</f>
        <v>82.283636890939817</v>
      </c>
      <c r="L11" s="6">
        <f>K11/J11*100</f>
        <v>20.921341696145394</v>
      </c>
      <c r="M11" s="21">
        <f>J11*F11</f>
        <v>999768.59999999986</v>
      </c>
      <c r="N11" s="21">
        <f>M11/F11</f>
        <v>393.29999999999995</v>
      </c>
      <c r="O11" s="21">
        <f>ROUND(N11,2)</f>
        <v>393.3</v>
      </c>
      <c r="P11" s="21">
        <f>O11*F11</f>
        <v>999768.6</v>
      </c>
    </row>
    <row r="12" spans="2:16" s="7" customFormat="1" ht="31.5" hidden="1" customHeight="1" x14ac:dyDescent="0.25">
      <c r="B12" s="41">
        <v>2</v>
      </c>
      <c r="C12" s="64"/>
      <c r="D12" s="33" t="s">
        <v>18</v>
      </c>
      <c r="E12" s="5"/>
      <c r="F12" s="5"/>
      <c r="G12" s="20"/>
      <c r="H12" s="20"/>
      <c r="I12" s="20"/>
      <c r="J12" s="21"/>
      <c r="K12" s="22"/>
      <c r="L12" s="6"/>
      <c r="M12" s="21">
        <f t="shared" ref="M12" si="0">F12*SUM(G12:I12)/COLUMNS(G12:I12)</f>
        <v>0</v>
      </c>
      <c r="N12" s="21" t="e">
        <f>M12/F12</f>
        <v>#DIV/0!</v>
      </c>
      <c r="O12" s="21" t="e">
        <f t="shared" ref="O12" si="1">ROUND(N12,2)</f>
        <v>#DIV/0!</v>
      </c>
      <c r="P12" s="21" t="e">
        <f t="shared" ref="P12" si="2">O12*F12</f>
        <v>#DIV/0!</v>
      </c>
    </row>
    <row r="13" spans="2:16" s="7" customFormat="1" ht="36" hidden="1" customHeight="1" x14ac:dyDescent="0.25">
      <c r="B13" s="41">
        <v>3</v>
      </c>
      <c r="C13" s="64"/>
      <c r="D13" s="33" t="s">
        <v>18</v>
      </c>
      <c r="E13" s="5"/>
      <c r="F13" s="5"/>
      <c r="G13" s="20"/>
      <c r="H13" s="20"/>
      <c r="I13" s="20"/>
      <c r="J13" s="21"/>
      <c r="K13" s="22"/>
      <c r="L13" s="6"/>
      <c r="M13" s="21"/>
      <c r="N13" s="21"/>
      <c r="O13" s="21"/>
      <c r="P13" s="21"/>
    </row>
    <row r="14" spans="2:16" s="11" customFormat="1" ht="3" hidden="1" customHeight="1" x14ac:dyDescent="0.25">
      <c r="B14" s="10"/>
      <c r="C14" s="44"/>
      <c r="D14" s="45"/>
      <c r="E14" s="46"/>
      <c r="F14" s="46"/>
      <c r="G14" s="47"/>
      <c r="H14" s="47"/>
      <c r="I14" s="47"/>
      <c r="J14" s="47"/>
      <c r="K14" s="48"/>
      <c r="L14" s="48"/>
      <c r="M14" s="21">
        <f t="shared" ref="M14" si="3">F14*SUM(G14:I14)/COLUMNS(G14:I14)</f>
        <v>0</v>
      </c>
      <c r="N14" s="49"/>
      <c r="O14" s="49"/>
      <c r="P14" s="49"/>
    </row>
    <row r="15" spans="2:16" s="11" customFormat="1" ht="15.75" customHeight="1" x14ac:dyDescent="0.25">
      <c r="B15" s="8"/>
      <c r="C15" s="9"/>
      <c r="D15" s="12" t="s">
        <v>4</v>
      </c>
      <c r="E15" s="10"/>
      <c r="F15" s="10"/>
      <c r="G15" s="21"/>
      <c r="H15" s="21"/>
      <c r="I15" s="21"/>
      <c r="J15" s="21"/>
      <c r="K15" s="22"/>
      <c r="L15" s="6"/>
      <c r="M15" s="21"/>
      <c r="N15" s="21"/>
      <c r="O15" s="21"/>
      <c r="P15" s="21">
        <f>P11+0</f>
        <v>999768.6</v>
      </c>
    </row>
    <row r="16" spans="2:16" s="11" customFormat="1" ht="34.5" customHeight="1" x14ac:dyDescent="0.25">
      <c r="B16" s="16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2:13" s="7" customFormat="1" ht="36" customHeight="1" x14ac:dyDescent="0.25">
      <c r="B17" s="65" t="s">
        <v>16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6"/>
    </row>
    <row r="18" spans="2:13" ht="21.75" customHeight="1" x14ac:dyDescent="0.3">
      <c r="B18" s="59" t="s">
        <v>30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2:13" customFormat="1" ht="6.75" customHeight="1" x14ac:dyDescent="0.3">
      <c r="B19" s="26"/>
      <c r="C19" s="13"/>
      <c r="D19" s="26"/>
      <c r="E19" s="25"/>
      <c r="F19" s="25"/>
      <c r="G19" s="25"/>
      <c r="H19" s="25"/>
      <c r="I19" s="25"/>
      <c r="J19" s="25"/>
      <c r="K19" s="25"/>
      <c r="L19" s="25"/>
      <c r="M19" s="25"/>
    </row>
    <row r="20" spans="2:13" customFormat="1" ht="17.25" customHeight="1" x14ac:dyDescent="0.3">
      <c r="B20" s="25"/>
      <c r="C20" s="13"/>
      <c r="D20" s="25" t="s">
        <v>35</v>
      </c>
      <c r="E20" s="25"/>
      <c r="F20" s="25"/>
      <c r="G20" s="25"/>
      <c r="H20" s="25"/>
      <c r="I20" s="25"/>
      <c r="J20" s="25"/>
      <c r="K20" s="25"/>
      <c r="L20" s="25"/>
      <c r="M20" s="25"/>
    </row>
    <row r="21" spans="2:13" customFormat="1" ht="15" x14ac:dyDescent="0.25">
      <c r="C21" s="14" t="s">
        <v>13</v>
      </c>
    </row>
    <row r="22" spans="2:13" ht="16.5" customHeight="1" x14ac:dyDescent="0.25">
      <c r="C22" s="15" t="s">
        <v>31</v>
      </c>
      <c r="D22" s="23"/>
    </row>
    <row r="24" spans="2:13" ht="18.75" customHeight="1" x14ac:dyDescent="0.2">
      <c r="D24" s="27"/>
      <c r="E24" s="27"/>
      <c r="F24" s="27"/>
      <c r="G24" s="27"/>
      <c r="H24" s="27"/>
      <c r="I24" s="27"/>
    </row>
    <row r="25" spans="2:13" x14ac:dyDescent="0.2">
      <c r="D25" s="27"/>
      <c r="E25" s="27"/>
      <c r="F25" s="27"/>
      <c r="G25" s="27"/>
      <c r="H25" s="27"/>
      <c r="I25" s="27"/>
    </row>
    <row r="26" spans="2:13" ht="15" x14ac:dyDescent="0.25">
      <c r="D26" s="27"/>
      <c r="E26" s="27"/>
      <c r="F26" s="27"/>
      <c r="G26" s="37"/>
      <c r="H26" s="27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x14ac:dyDescent="0.2">
      <c r="D28" s="28"/>
      <c r="E28" s="29"/>
      <c r="F28" s="29"/>
      <c r="G28" s="30"/>
      <c r="H28" s="31"/>
      <c r="I28" s="27"/>
    </row>
    <row r="29" spans="2:13" x14ac:dyDescent="0.2">
      <c r="D29" s="28"/>
      <c r="E29" s="29"/>
      <c r="F29" s="29"/>
      <c r="G29" s="30"/>
      <c r="H29" s="31"/>
      <c r="I29" s="27"/>
    </row>
    <row r="30" spans="2:13" ht="15" x14ac:dyDescent="0.25">
      <c r="D30" s="28"/>
      <c r="E30" s="29"/>
      <c r="F30" s="29"/>
      <c r="G30" s="37"/>
      <c r="H30" s="31"/>
      <c r="I30" s="27"/>
    </row>
    <row r="31" spans="2:13" x14ac:dyDescent="0.2">
      <c r="D31" s="27"/>
      <c r="E31" s="27"/>
      <c r="F31" s="27"/>
      <c r="G31" s="32"/>
      <c r="H31" s="31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ht="15" x14ac:dyDescent="0.25">
      <c r="D33" s="27"/>
      <c r="E33" s="27"/>
      <c r="F33" s="27"/>
      <c r="G33" s="3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  <row r="35" spans="4:9" x14ac:dyDescent="0.2">
      <c r="D35" s="27"/>
      <c r="E35" s="27"/>
      <c r="F35" s="27"/>
      <c r="G35" s="27"/>
      <c r="H35" s="27"/>
      <c r="I35" s="27"/>
    </row>
    <row r="36" spans="4:9" x14ac:dyDescent="0.2">
      <c r="D36" s="27"/>
      <c r="E36" s="27"/>
      <c r="F36" s="27"/>
      <c r="G36" s="27"/>
      <c r="H36" s="27"/>
      <c r="I36" s="27"/>
    </row>
  </sheetData>
  <mergeCells count="19">
    <mergeCell ref="D3:M3"/>
    <mergeCell ref="B1:M1"/>
    <mergeCell ref="B4:F4"/>
    <mergeCell ref="G4:M4"/>
    <mergeCell ref="B7:M7"/>
    <mergeCell ref="B5:F5"/>
    <mergeCell ref="G5:M5"/>
    <mergeCell ref="B18:M18"/>
    <mergeCell ref="B8:B9"/>
    <mergeCell ref="C8:C9"/>
    <mergeCell ref="D8:D9"/>
    <mergeCell ref="E8:E9"/>
    <mergeCell ref="F8:F9"/>
    <mergeCell ref="G8:I8"/>
    <mergeCell ref="J8:L8"/>
    <mergeCell ref="C11:C13"/>
    <mergeCell ref="B17:L17"/>
    <mergeCell ref="M8:P8"/>
    <mergeCell ref="D16:O16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topLeftCell="A15" zoomScaleNormal="100" workbookViewId="0">
      <selection activeCell="K10" sqref="K10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1.285156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70" t="s">
        <v>28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 t="s">
        <v>25</v>
      </c>
    </row>
    <row r="2" spans="2:16" ht="8.25" customHeight="1" x14ac:dyDescent="0.3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2:16" ht="30" customHeight="1" x14ac:dyDescent="0.25">
      <c r="B3" s="19"/>
      <c r="C3" s="19"/>
      <c r="D3" s="69" t="s">
        <v>29</v>
      </c>
      <c r="E3" s="69"/>
      <c r="F3" s="69"/>
      <c r="G3" s="69"/>
      <c r="H3" s="69"/>
      <c r="I3" s="69"/>
      <c r="J3" s="69"/>
      <c r="K3" s="69"/>
      <c r="L3" s="69"/>
      <c r="M3" s="69"/>
    </row>
    <row r="4" spans="2:16" ht="31.5" customHeight="1" x14ac:dyDescent="0.2">
      <c r="B4" s="71" t="s">
        <v>11</v>
      </c>
      <c r="C4" s="71"/>
      <c r="D4" s="71"/>
      <c r="E4" s="71"/>
      <c r="F4" s="71"/>
      <c r="G4" s="72" t="s">
        <v>17</v>
      </c>
      <c r="H4" s="72"/>
      <c r="I4" s="72"/>
      <c r="J4" s="72"/>
      <c r="K4" s="72"/>
      <c r="L4" s="72"/>
      <c r="M4" s="72"/>
    </row>
    <row r="5" spans="2:16" ht="64.5" customHeight="1" x14ac:dyDescent="0.2">
      <c r="B5" s="71" t="s">
        <v>12</v>
      </c>
      <c r="C5" s="71"/>
      <c r="D5" s="71"/>
      <c r="E5" s="71"/>
      <c r="F5" s="71"/>
      <c r="G5" s="72" t="s">
        <v>27</v>
      </c>
      <c r="H5" s="72"/>
      <c r="I5" s="72"/>
      <c r="J5" s="72"/>
      <c r="K5" s="72"/>
      <c r="L5" s="72"/>
      <c r="M5" s="72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73" t="s">
        <v>14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2:16" ht="33.75" customHeight="1" x14ac:dyDescent="0.2">
      <c r="B8" s="60" t="s">
        <v>0</v>
      </c>
      <c r="C8" s="61" t="s">
        <v>36</v>
      </c>
      <c r="D8" s="60" t="s">
        <v>15</v>
      </c>
      <c r="E8" s="60" t="s">
        <v>1</v>
      </c>
      <c r="F8" s="60" t="s">
        <v>24</v>
      </c>
      <c r="G8" s="62" t="s">
        <v>2</v>
      </c>
      <c r="H8" s="62"/>
      <c r="I8" s="62"/>
      <c r="J8" s="63" t="s">
        <v>8</v>
      </c>
      <c r="K8" s="63"/>
      <c r="L8" s="63"/>
      <c r="M8" s="66" t="s">
        <v>9</v>
      </c>
      <c r="N8" s="66"/>
      <c r="O8" s="66"/>
      <c r="P8" s="66"/>
    </row>
    <row r="9" spans="2:16" ht="190.5" customHeight="1" x14ac:dyDescent="0.2">
      <c r="B9" s="60"/>
      <c r="C9" s="61"/>
      <c r="D9" s="60"/>
      <c r="E9" s="60"/>
      <c r="F9" s="60"/>
      <c r="G9" s="38" t="s">
        <v>38</v>
      </c>
      <c r="H9" s="38" t="s">
        <v>33</v>
      </c>
      <c r="I9" s="39" t="s">
        <v>39</v>
      </c>
      <c r="J9" s="52" t="s">
        <v>6</v>
      </c>
      <c r="K9" s="52" t="s">
        <v>3</v>
      </c>
      <c r="L9" s="2" t="s">
        <v>7</v>
      </c>
      <c r="M9" s="3" t="s">
        <v>10</v>
      </c>
      <c r="N9" s="34" t="s">
        <v>19</v>
      </c>
      <c r="O9" s="52" t="s">
        <v>20</v>
      </c>
      <c r="P9" s="52" t="s">
        <v>21</v>
      </c>
    </row>
    <row r="10" spans="2:16" s="4" customFormat="1" x14ac:dyDescent="0.2">
      <c r="B10" s="50">
        <v>1</v>
      </c>
      <c r="C10" s="50">
        <v>2</v>
      </c>
      <c r="D10" s="50">
        <v>3</v>
      </c>
      <c r="E10" s="50">
        <v>4</v>
      </c>
      <c r="F10" s="50">
        <v>5</v>
      </c>
      <c r="G10" s="51">
        <v>6</v>
      </c>
      <c r="H10" s="51">
        <v>7</v>
      </c>
      <c r="I10" s="51">
        <v>8</v>
      </c>
      <c r="J10" s="52">
        <v>11</v>
      </c>
      <c r="K10" s="52">
        <v>12</v>
      </c>
      <c r="L10" s="2">
        <v>13</v>
      </c>
      <c r="M10" s="52">
        <v>14</v>
      </c>
      <c r="N10" s="35" t="s">
        <v>22</v>
      </c>
      <c r="O10" s="52">
        <v>16</v>
      </c>
      <c r="P10" s="52">
        <v>17</v>
      </c>
    </row>
    <row r="11" spans="2:16" s="7" customFormat="1" ht="66" customHeight="1" x14ac:dyDescent="0.25">
      <c r="B11" s="50">
        <v>1</v>
      </c>
      <c r="C11" s="64" t="s">
        <v>26</v>
      </c>
      <c r="D11" s="33" t="s">
        <v>23</v>
      </c>
      <c r="E11" s="5" t="s">
        <v>5</v>
      </c>
      <c r="F11" s="5">
        <v>5000</v>
      </c>
      <c r="G11" s="20">
        <v>398.24</v>
      </c>
      <c r="H11" s="20">
        <v>385</v>
      </c>
      <c r="I11" s="20">
        <v>414.86</v>
      </c>
      <c r="J11" s="21">
        <f>AVERAGE(G11:I11)</f>
        <v>399.36666666666662</v>
      </c>
      <c r="K11" s="22">
        <f>SQRT(VAR(G11:I11))</f>
        <v>14.961849261816987</v>
      </c>
      <c r="L11" s="6">
        <f>K11/J11*100</f>
        <v>3.7463941061222741</v>
      </c>
      <c r="M11" s="21">
        <f>J11*F11</f>
        <v>1996833.333333333</v>
      </c>
      <c r="N11" s="21">
        <f>M11/F11</f>
        <v>399.36666666666662</v>
      </c>
      <c r="O11" s="21">
        <f>ROUND(N11,2)</f>
        <v>399.37</v>
      </c>
      <c r="P11" s="58">
        <f>O11*F11</f>
        <v>1996850</v>
      </c>
    </row>
    <row r="12" spans="2:16" s="7" customFormat="1" ht="31.5" hidden="1" customHeight="1" x14ac:dyDescent="0.25">
      <c r="B12" s="50">
        <v>2</v>
      </c>
      <c r="C12" s="64"/>
      <c r="D12" s="33" t="s">
        <v>18</v>
      </c>
      <c r="E12" s="5"/>
      <c r="F12" s="5"/>
      <c r="G12" s="20"/>
      <c r="H12" s="20"/>
      <c r="I12" s="20"/>
      <c r="J12" s="21"/>
      <c r="K12" s="22"/>
      <c r="L12" s="6"/>
      <c r="M12" s="21">
        <f t="shared" ref="M12" si="0">F12*SUM(G12:I12)/COLUMNS(G12:I12)</f>
        <v>0</v>
      </c>
      <c r="N12" s="21" t="e">
        <f>M12/F12</f>
        <v>#DIV/0!</v>
      </c>
      <c r="O12" s="21" t="e">
        <f t="shared" ref="O12" si="1">ROUND(N12,2)</f>
        <v>#DIV/0!</v>
      </c>
      <c r="P12" s="58" t="e">
        <f t="shared" ref="P12" si="2">O12*F12</f>
        <v>#DIV/0!</v>
      </c>
    </row>
    <row r="13" spans="2:16" s="7" customFormat="1" ht="36" hidden="1" customHeight="1" x14ac:dyDescent="0.25">
      <c r="B13" s="50">
        <v>3</v>
      </c>
      <c r="C13" s="64"/>
      <c r="D13" s="33" t="s">
        <v>18</v>
      </c>
      <c r="E13" s="5"/>
      <c r="F13" s="5"/>
      <c r="G13" s="20"/>
      <c r="H13" s="20"/>
      <c r="I13" s="20"/>
      <c r="J13" s="21"/>
      <c r="K13" s="22"/>
      <c r="L13" s="6"/>
      <c r="M13" s="21"/>
      <c r="N13" s="21"/>
      <c r="O13" s="21"/>
      <c r="P13" s="58"/>
    </row>
    <row r="14" spans="2:16" s="11" customFormat="1" ht="3" hidden="1" customHeight="1" x14ac:dyDescent="0.25">
      <c r="B14" s="10"/>
      <c r="C14" s="44"/>
      <c r="D14" s="45"/>
      <c r="E14" s="46"/>
      <c r="F14" s="46"/>
      <c r="G14" s="47"/>
      <c r="H14" s="47"/>
      <c r="I14" s="47"/>
      <c r="J14" s="47"/>
      <c r="K14" s="48"/>
      <c r="L14" s="48"/>
      <c r="M14" s="21">
        <f t="shared" ref="M14" si="3">F14*SUM(G14:I14)/COLUMNS(G14:I14)</f>
        <v>0</v>
      </c>
      <c r="N14" s="49"/>
      <c r="O14" s="49"/>
      <c r="P14" s="49"/>
    </row>
    <row r="15" spans="2:16" s="11" customFormat="1" ht="15.75" customHeight="1" x14ac:dyDescent="0.25">
      <c r="B15" s="8"/>
      <c r="C15" s="9"/>
      <c r="D15" s="12" t="s">
        <v>4</v>
      </c>
      <c r="E15" s="10"/>
      <c r="F15" s="10"/>
      <c r="G15" s="21"/>
      <c r="H15" s="21"/>
      <c r="I15" s="21"/>
      <c r="J15" s="21"/>
      <c r="K15" s="22"/>
      <c r="L15" s="6"/>
      <c r="M15" s="21"/>
      <c r="N15" s="21"/>
      <c r="O15" s="21"/>
      <c r="P15" s="58">
        <f>P11+0</f>
        <v>1996850</v>
      </c>
    </row>
    <row r="16" spans="2:16" s="11" customFormat="1" ht="34.5" customHeight="1" x14ac:dyDescent="0.25">
      <c r="B16" s="16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2:13" s="7" customFormat="1" ht="36" customHeight="1" x14ac:dyDescent="0.25">
      <c r="B17" s="65" t="s">
        <v>16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6"/>
    </row>
    <row r="18" spans="2:13" ht="21.75" customHeight="1" x14ac:dyDescent="0.3">
      <c r="B18" s="59" t="s">
        <v>30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2:13" customFormat="1" ht="6.75" customHeight="1" x14ac:dyDescent="0.3">
      <c r="B19" s="26"/>
      <c r="C19" s="13"/>
      <c r="D19" s="26"/>
      <c r="E19" s="25"/>
      <c r="F19" s="25"/>
      <c r="G19" s="25"/>
      <c r="H19" s="25"/>
      <c r="I19" s="25"/>
      <c r="J19" s="25"/>
      <c r="K19" s="25"/>
      <c r="L19" s="25"/>
      <c r="M19" s="25"/>
    </row>
    <row r="20" spans="2:13" customFormat="1" ht="42" customHeight="1" x14ac:dyDescent="0.3">
      <c r="B20" s="25"/>
      <c r="C20" s="13"/>
      <c r="D20" s="25" t="s">
        <v>35</v>
      </c>
      <c r="E20" s="25"/>
      <c r="F20" s="25"/>
      <c r="G20" s="25"/>
      <c r="H20" s="25"/>
      <c r="I20" s="25"/>
      <c r="J20" s="25"/>
      <c r="K20" s="25"/>
      <c r="L20" s="25"/>
      <c r="M20" s="25"/>
    </row>
    <row r="21" spans="2:13" customFormat="1" ht="15" x14ac:dyDescent="0.25">
      <c r="C21" s="14" t="s">
        <v>13</v>
      </c>
    </row>
    <row r="22" spans="2:13" ht="16.5" customHeight="1" x14ac:dyDescent="0.25">
      <c r="C22" s="15" t="s">
        <v>37</v>
      </c>
      <c r="D22" s="23"/>
    </row>
    <row r="24" spans="2:13" ht="18.75" customHeight="1" x14ac:dyDescent="0.2">
      <c r="D24" s="27"/>
      <c r="E24" s="27"/>
      <c r="F24" s="27"/>
      <c r="G24" s="27"/>
      <c r="H24" s="27"/>
      <c r="I24" s="27"/>
    </row>
    <row r="25" spans="2:13" x14ac:dyDescent="0.2">
      <c r="D25" s="27"/>
      <c r="E25" s="27"/>
      <c r="F25" s="27"/>
      <c r="G25" s="27"/>
      <c r="H25" s="27"/>
      <c r="I25" s="27"/>
    </row>
    <row r="26" spans="2:13" ht="15" x14ac:dyDescent="0.25">
      <c r="D26" s="27"/>
      <c r="E26" s="27"/>
      <c r="F26" s="27"/>
      <c r="G26" s="37"/>
      <c r="H26" s="27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x14ac:dyDescent="0.2">
      <c r="D28" s="28"/>
      <c r="E28" s="29"/>
      <c r="F28" s="29"/>
      <c r="G28" s="30"/>
      <c r="H28" s="31"/>
      <c r="I28" s="27"/>
    </row>
    <row r="29" spans="2:13" x14ac:dyDescent="0.2">
      <c r="D29" s="28"/>
      <c r="E29" s="29"/>
      <c r="F29" s="29"/>
      <c r="G29" s="30"/>
      <c r="H29" s="31"/>
      <c r="I29" s="27"/>
    </row>
    <row r="30" spans="2:13" ht="15" x14ac:dyDescent="0.25">
      <c r="D30" s="28"/>
      <c r="E30" s="29"/>
      <c r="F30" s="29"/>
      <c r="G30" s="37"/>
      <c r="H30" s="31"/>
      <c r="I30" s="27"/>
    </row>
    <row r="31" spans="2:13" x14ac:dyDescent="0.2">
      <c r="D31" s="27"/>
      <c r="E31" s="27"/>
      <c r="F31" s="27"/>
      <c r="G31" s="32"/>
      <c r="H31" s="31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ht="15" x14ac:dyDescent="0.25">
      <c r="D33" s="27"/>
      <c r="E33" s="27"/>
      <c r="F33" s="27"/>
      <c r="G33" s="3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  <row r="35" spans="4:9" x14ac:dyDescent="0.2">
      <c r="D35" s="27"/>
      <c r="E35" s="27"/>
      <c r="F35" s="27"/>
      <c r="G35" s="27"/>
      <c r="H35" s="27"/>
      <c r="I35" s="27"/>
    </row>
    <row r="36" spans="4:9" x14ac:dyDescent="0.2">
      <c r="D36" s="27"/>
      <c r="E36" s="27"/>
      <c r="F36" s="27"/>
      <c r="G36" s="27"/>
      <c r="H36" s="27"/>
      <c r="I36" s="27"/>
    </row>
  </sheetData>
  <mergeCells count="19">
    <mergeCell ref="B1:M1"/>
    <mergeCell ref="D3:M3"/>
    <mergeCell ref="B4:F4"/>
    <mergeCell ref="G4:M4"/>
    <mergeCell ref="B5:F5"/>
    <mergeCell ref="G5:M5"/>
    <mergeCell ref="C11:C13"/>
    <mergeCell ref="D16:O16"/>
    <mergeCell ref="B17:L17"/>
    <mergeCell ref="B18:M18"/>
    <mergeCell ref="B7:M7"/>
    <mergeCell ref="B8:B9"/>
    <mergeCell ref="C8:C9"/>
    <mergeCell ref="D8:D9"/>
    <mergeCell ref="E8:E9"/>
    <mergeCell ref="F8:F9"/>
    <mergeCell ref="G8:I8"/>
    <mergeCell ref="J8:L8"/>
    <mergeCell ref="M8:P8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tabSelected="1" topLeftCell="A11" zoomScaleNormal="100" workbookViewId="0">
      <selection activeCell="I27" sqref="I27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1.285156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70" t="s">
        <v>28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 t="s">
        <v>25</v>
      </c>
    </row>
    <row r="2" spans="2:16" ht="8.25" customHeight="1" x14ac:dyDescent="0.3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16" ht="30" customHeight="1" x14ac:dyDescent="0.25">
      <c r="B3" s="19"/>
      <c r="C3" s="19"/>
      <c r="D3" s="69" t="s">
        <v>45</v>
      </c>
      <c r="E3" s="69"/>
      <c r="F3" s="69"/>
      <c r="G3" s="69"/>
      <c r="H3" s="69"/>
      <c r="I3" s="69"/>
      <c r="J3" s="69"/>
      <c r="K3" s="69"/>
      <c r="L3" s="69"/>
      <c r="M3" s="69"/>
    </row>
    <row r="4" spans="2:16" ht="31.5" customHeight="1" x14ac:dyDescent="0.2">
      <c r="B4" s="71" t="s">
        <v>11</v>
      </c>
      <c r="C4" s="71"/>
      <c r="D4" s="71"/>
      <c r="E4" s="71"/>
      <c r="F4" s="71"/>
      <c r="G4" s="72" t="s">
        <v>17</v>
      </c>
      <c r="H4" s="72"/>
      <c r="I4" s="72"/>
      <c r="J4" s="72"/>
      <c r="K4" s="72"/>
      <c r="L4" s="72"/>
      <c r="M4" s="72"/>
    </row>
    <row r="5" spans="2:16" ht="64.5" customHeight="1" x14ac:dyDescent="0.2">
      <c r="B5" s="71" t="s">
        <v>12</v>
      </c>
      <c r="C5" s="71"/>
      <c r="D5" s="71"/>
      <c r="E5" s="71"/>
      <c r="F5" s="71"/>
      <c r="G5" s="72" t="s">
        <v>27</v>
      </c>
      <c r="H5" s="72"/>
      <c r="I5" s="72"/>
      <c r="J5" s="72"/>
      <c r="K5" s="72"/>
      <c r="L5" s="72"/>
      <c r="M5" s="72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73" t="s">
        <v>14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2:16" ht="33.75" customHeight="1" x14ac:dyDescent="0.2">
      <c r="B8" s="60" t="s">
        <v>0</v>
      </c>
      <c r="C8" s="61" t="s">
        <v>36</v>
      </c>
      <c r="D8" s="60" t="s">
        <v>15</v>
      </c>
      <c r="E8" s="60" t="s">
        <v>1</v>
      </c>
      <c r="F8" s="60" t="s">
        <v>41</v>
      </c>
      <c r="G8" s="62" t="s">
        <v>2</v>
      </c>
      <c r="H8" s="62"/>
      <c r="I8" s="62"/>
      <c r="J8" s="63" t="s">
        <v>8</v>
      </c>
      <c r="K8" s="63"/>
      <c r="L8" s="63"/>
      <c r="M8" s="66" t="s">
        <v>9</v>
      </c>
      <c r="N8" s="66"/>
      <c r="O8" s="66"/>
      <c r="P8" s="66"/>
    </row>
    <row r="9" spans="2:16" ht="190.5" customHeight="1" x14ac:dyDescent="0.2">
      <c r="B9" s="60"/>
      <c r="C9" s="61"/>
      <c r="D9" s="60"/>
      <c r="E9" s="60"/>
      <c r="F9" s="60"/>
      <c r="G9" s="38" t="s">
        <v>42</v>
      </c>
      <c r="H9" s="38" t="s">
        <v>40</v>
      </c>
      <c r="I9" s="39" t="s">
        <v>43</v>
      </c>
      <c r="J9" s="57" t="s">
        <v>6</v>
      </c>
      <c r="K9" s="57" t="s">
        <v>3</v>
      </c>
      <c r="L9" s="2" t="s">
        <v>7</v>
      </c>
      <c r="M9" s="3" t="s">
        <v>10</v>
      </c>
      <c r="N9" s="34" t="s">
        <v>19</v>
      </c>
      <c r="O9" s="57" t="s">
        <v>20</v>
      </c>
      <c r="P9" s="57" t="s">
        <v>21</v>
      </c>
    </row>
    <row r="10" spans="2:16" s="4" customFormat="1" x14ac:dyDescent="0.2">
      <c r="B10" s="55">
        <v>1</v>
      </c>
      <c r="C10" s="55">
        <v>2</v>
      </c>
      <c r="D10" s="55">
        <v>3</v>
      </c>
      <c r="E10" s="55">
        <v>4</v>
      </c>
      <c r="F10" s="55">
        <v>5</v>
      </c>
      <c r="G10" s="56">
        <v>6</v>
      </c>
      <c r="H10" s="56">
        <v>7</v>
      </c>
      <c r="I10" s="56">
        <v>8</v>
      </c>
      <c r="J10" s="57">
        <v>11</v>
      </c>
      <c r="K10" s="57">
        <v>12</v>
      </c>
      <c r="L10" s="2">
        <v>13</v>
      </c>
      <c r="M10" s="57">
        <v>14</v>
      </c>
      <c r="N10" s="35" t="s">
        <v>22</v>
      </c>
      <c r="O10" s="57">
        <v>16</v>
      </c>
      <c r="P10" s="57">
        <v>17</v>
      </c>
    </row>
    <row r="11" spans="2:16" s="7" customFormat="1" ht="66" customHeight="1" x14ac:dyDescent="0.25">
      <c r="B11" s="55">
        <v>1</v>
      </c>
      <c r="C11" s="64" t="s">
        <v>46</v>
      </c>
      <c r="D11" s="33" t="s">
        <v>47</v>
      </c>
      <c r="E11" s="5" t="s">
        <v>5</v>
      </c>
      <c r="F11" s="5">
        <v>500</v>
      </c>
      <c r="G11" s="20">
        <v>590</v>
      </c>
      <c r="H11" s="20">
        <v>470</v>
      </c>
      <c r="I11" s="20">
        <v>528</v>
      </c>
      <c r="J11" s="21">
        <f>AVERAGE(G11:I11)</f>
        <v>529.33333333333337</v>
      </c>
      <c r="K11" s="22">
        <f>SQRT(VAR(G11:I11))</f>
        <v>60.011110082495001</v>
      </c>
      <c r="L11" s="6">
        <f>K11/J11*100</f>
        <v>11.337111476541876</v>
      </c>
      <c r="M11" s="21">
        <f>J11*F11</f>
        <v>264666.66666666669</v>
      </c>
      <c r="N11" s="21">
        <f>M11/F11</f>
        <v>529.33333333333337</v>
      </c>
      <c r="O11" s="21">
        <f>ROUND(N11,2)</f>
        <v>529.33000000000004</v>
      </c>
      <c r="P11" s="58">
        <f>O11*F11</f>
        <v>264665</v>
      </c>
    </row>
    <row r="12" spans="2:16" s="7" customFormat="1" ht="31.5" hidden="1" customHeight="1" x14ac:dyDescent="0.25">
      <c r="B12" s="55">
        <v>2</v>
      </c>
      <c r="C12" s="64"/>
      <c r="D12" s="33" t="s">
        <v>18</v>
      </c>
      <c r="E12" s="5"/>
      <c r="F12" s="5"/>
      <c r="G12" s="20"/>
      <c r="H12" s="20"/>
      <c r="I12" s="20"/>
      <c r="J12" s="21"/>
      <c r="K12" s="22"/>
      <c r="L12" s="6"/>
      <c r="M12" s="21">
        <f t="shared" ref="M12" si="0">F12*SUM(G12:I12)/COLUMNS(G12:I12)</f>
        <v>0</v>
      </c>
      <c r="N12" s="21" t="e">
        <f>M12/F12</f>
        <v>#DIV/0!</v>
      </c>
      <c r="O12" s="21" t="e">
        <f t="shared" ref="O12" si="1">ROUND(N12,2)</f>
        <v>#DIV/0!</v>
      </c>
      <c r="P12" s="58" t="e">
        <f t="shared" ref="P12" si="2">O12*F12</f>
        <v>#DIV/0!</v>
      </c>
    </row>
    <row r="13" spans="2:16" s="7" customFormat="1" ht="36" hidden="1" customHeight="1" x14ac:dyDescent="0.25">
      <c r="B13" s="55">
        <v>3</v>
      </c>
      <c r="C13" s="64"/>
      <c r="D13" s="33" t="s">
        <v>18</v>
      </c>
      <c r="E13" s="5"/>
      <c r="F13" s="5"/>
      <c r="G13" s="20"/>
      <c r="H13" s="20"/>
      <c r="I13" s="20"/>
      <c r="J13" s="21"/>
      <c r="K13" s="22"/>
      <c r="L13" s="6"/>
      <c r="M13" s="21"/>
      <c r="N13" s="21"/>
      <c r="O13" s="21"/>
      <c r="P13" s="58"/>
    </row>
    <row r="14" spans="2:16" s="11" customFormat="1" ht="3" hidden="1" customHeight="1" x14ac:dyDescent="0.25">
      <c r="B14" s="10"/>
      <c r="C14" s="44"/>
      <c r="D14" s="45"/>
      <c r="E14" s="46"/>
      <c r="F14" s="46"/>
      <c r="G14" s="47"/>
      <c r="H14" s="47"/>
      <c r="I14" s="47"/>
      <c r="J14" s="47"/>
      <c r="K14" s="48"/>
      <c r="L14" s="48"/>
      <c r="M14" s="21">
        <f t="shared" ref="M14" si="3">F14*SUM(G14:I14)/COLUMNS(G14:I14)</f>
        <v>0</v>
      </c>
      <c r="N14" s="49"/>
      <c r="O14" s="49"/>
      <c r="P14" s="49"/>
    </row>
    <row r="15" spans="2:16" s="11" customFormat="1" ht="15.75" customHeight="1" x14ac:dyDescent="0.25">
      <c r="B15" s="8"/>
      <c r="C15" s="9"/>
      <c r="D15" s="12" t="s">
        <v>4</v>
      </c>
      <c r="E15" s="10"/>
      <c r="F15" s="10"/>
      <c r="G15" s="21"/>
      <c r="H15" s="21"/>
      <c r="I15" s="21"/>
      <c r="J15" s="21"/>
      <c r="K15" s="22"/>
      <c r="L15" s="6"/>
      <c r="M15" s="21"/>
      <c r="N15" s="21"/>
      <c r="O15" s="21"/>
      <c r="P15" s="58">
        <f>P11+0</f>
        <v>264665</v>
      </c>
    </row>
    <row r="16" spans="2:16" s="11" customFormat="1" ht="34.5" customHeight="1" x14ac:dyDescent="0.25">
      <c r="B16" s="16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2:13" s="7" customFormat="1" ht="36" customHeight="1" x14ac:dyDescent="0.25">
      <c r="B17" s="65" t="s">
        <v>16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6"/>
    </row>
    <row r="18" spans="2:13" ht="21.75" customHeight="1" x14ac:dyDescent="0.3">
      <c r="B18" s="59" t="s">
        <v>30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2:13" customFormat="1" ht="6.75" customHeight="1" x14ac:dyDescent="0.3">
      <c r="B19" s="26"/>
      <c r="C19" s="13"/>
      <c r="D19" s="26"/>
      <c r="E19" s="25"/>
      <c r="F19" s="25"/>
      <c r="G19" s="25"/>
      <c r="H19" s="25"/>
      <c r="I19" s="25"/>
      <c r="J19" s="25"/>
      <c r="K19" s="25"/>
      <c r="L19" s="25"/>
      <c r="M19" s="25"/>
    </row>
    <row r="20" spans="2:13" customFormat="1" ht="42" customHeight="1" x14ac:dyDescent="0.3">
      <c r="B20" s="25"/>
      <c r="C20" s="13"/>
      <c r="D20" s="25" t="s">
        <v>48</v>
      </c>
      <c r="E20" s="25"/>
      <c r="F20" s="25"/>
      <c r="G20" s="25"/>
      <c r="H20" s="25"/>
      <c r="I20" s="25"/>
      <c r="J20" s="25"/>
      <c r="K20" s="25"/>
      <c r="L20" s="25"/>
      <c r="M20" s="25"/>
    </row>
    <row r="21" spans="2:13" customFormat="1" ht="15" x14ac:dyDescent="0.25">
      <c r="C21" s="14" t="s">
        <v>13</v>
      </c>
    </row>
    <row r="22" spans="2:13" ht="16.5" customHeight="1" x14ac:dyDescent="0.25">
      <c r="C22" s="15" t="s">
        <v>44</v>
      </c>
      <c r="D22" s="23"/>
    </row>
    <row r="24" spans="2:13" ht="18.75" customHeight="1" x14ac:dyDescent="0.2">
      <c r="D24" s="27"/>
      <c r="E24" s="27"/>
      <c r="F24" s="27"/>
      <c r="G24" s="27"/>
      <c r="H24" s="27"/>
      <c r="I24" s="27"/>
    </row>
    <row r="25" spans="2:13" x14ac:dyDescent="0.2">
      <c r="D25" s="27"/>
      <c r="E25" s="27"/>
      <c r="F25" s="27"/>
      <c r="G25" s="27"/>
      <c r="H25" s="27"/>
      <c r="I25" s="27"/>
    </row>
    <row r="26" spans="2:13" ht="15" x14ac:dyDescent="0.25">
      <c r="D26" s="27"/>
      <c r="E26" s="27"/>
      <c r="F26" s="27"/>
      <c r="G26" s="37"/>
      <c r="H26" s="27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x14ac:dyDescent="0.2">
      <c r="D28" s="28"/>
      <c r="E28" s="29"/>
      <c r="F28" s="29"/>
      <c r="G28" s="30"/>
      <c r="H28" s="31"/>
      <c r="I28" s="27"/>
    </row>
    <row r="29" spans="2:13" x14ac:dyDescent="0.2">
      <c r="D29" s="28"/>
      <c r="E29" s="29"/>
      <c r="F29" s="29"/>
      <c r="G29" s="30"/>
      <c r="H29" s="31"/>
      <c r="I29" s="27"/>
    </row>
    <row r="30" spans="2:13" ht="15" x14ac:dyDescent="0.25">
      <c r="D30" s="28"/>
      <c r="E30" s="29"/>
      <c r="F30" s="29"/>
      <c r="G30" s="37"/>
      <c r="H30" s="31"/>
      <c r="I30" s="27"/>
    </row>
    <row r="31" spans="2:13" x14ac:dyDescent="0.2">
      <c r="D31" s="27"/>
      <c r="E31" s="27"/>
      <c r="F31" s="27"/>
      <c r="G31" s="32"/>
      <c r="H31" s="31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ht="15" x14ac:dyDescent="0.25">
      <c r="D33" s="27"/>
      <c r="E33" s="27"/>
      <c r="F33" s="27"/>
      <c r="G33" s="3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  <row r="35" spans="4:9" x14ac:dyDescent="0.2">
      <c r="D35" s="27"/>
      <c r="E35" s="27"/>
      <c r="F35" s="27"/>
      <c r="G35" s="27"/>
      <c r="H35" s="27"/>
      <c r="I35" s="27"/>
    </row>
    <row r="36" spans="4:9" x14ac:dyDescent="0.2">
      <c r="D36" s="27"/>
      <c r="E36" s="27"/>
      <c r="F36" s="27"/>
      <c r="G36" s="27"/>
      <c r="H36" s="27"/>
      <c r="I36" s="27"/>
    </row>
  </sheetData>
  <mergeCells count="19">
    <mergeCell ref="C11:C13"/>
    <mergeCell ref="D16:O16"/>
    <mergeCell ref="B17:L17"/>
    <mergeCell ref="B18:M18"/>
    <mergeCell ref="B7:M7"/>
    <mergeCell ref="B8:B9"/>
    <mergeCell ref="C8:C9"/>
    <mergeCell ref="D8:D9"/>
    <mergeCell ref="E8:E9"/>
    <mergeCell ref="F8:F9"/>
    <mergeCell ref="G8:I8"/>
    <mergeCell ref="J8:L8"/>
    <mergeCell ref="M8:P8"/>
    <mergeCell ref="B1:M1"/>
    <mergeCell ref="D3:M3"/>
    <mergeCell ref="B4:F4"/>
    <mergeCell ref="G4:M4"/>
    <mergeCell ref="B5:F5"/>
    <mergeCell ref="G5:M5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"/>
  <sheetViews>
    <sheetView workbookViewId="0">
      <selection sqref="A1:M16"/>
    </sheetView>
  </sheetViews>
  <sheetFormatPr defaultRowHeight="15" x14ac:dyDescent="0.25"/>
  <sheetData>
    <row r="16" spans="1:1" x14ac:dyDescent="0.25">
      <c r="A16" s="40"/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бумага</vt:lpstr>
      <vt:lpstr>бумага (2)</vt:lpstr>
      <vt:lpstr>перчатки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2026-05-28T08:15:57Z</dcterms:modified>
</cp:coreProperties>
</file>