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360" windowWidth="24240" windowHeight="12075"/>
  </bookViews>
  <sheets>
    <sheet name="ОНМЦ" sheetId="1" r:id="rId1"/>
  </sheets>
  <calcPr calcId="145621" fullPrecision="0"/>
</workbook>
</file>

<file path=xl/calcChain.xml><?xml version="1.0" encoding="utf-8"?>
<calcChain xmlns="http://schemas.openxmlformats.org/spreadsheetml/2006/main">
  <c r="Q11" i="1" l="1"/>
  <c r="Q12" i="1"/>
  <c r="Q13" i="1"/>
  <c r="Q14" i="1"/>
  <c r="Q15" i="1"/>
  <c r="Q16" i="1"/>
  <c r="Q17" i="1"/>
  <c r="Q18" i="1"/>
  <c r="Q19" i="1"/>
  <c r="Q20" i="1"/>
  <c r="Q21" i="1"/>
  <c r="Q10" i="1"/>
  <c r="J20" i="1"/>
  <c r="K20" i="1" s="1"/>
  <c r="L20" i="1" s="1"/>
  <c r="J21" i="1"/>
  <c r="N21" i="1" s="1"/>
  <c r="Q22" i="1" l="1"/>
  <c r="K21" i="1"/>
  <c r="L21" i="1" s="1"/>
  <c r="M20" i="1"/>
  <c r="M21" i="1"/>
  <c r="O21" i="1"/>
  <c r="P21" i="1" s="1"/>
  <c r="N20" i="1"/>
  <c r="O20" i="1"/>
  <c r="P20" i="1" s="1"/>
  <c r="J11" i="1"/>
  <c r="K11" i="1" s="1"/>
  <c r="L11" i="1" s="1"/>
  <c r="J12" i="1"/>
  <c r="K12" i="1" s="1"/>
  <c r="L12" i="1" s="1"/>
  <c r="J13" i="1"/>
  <c r="M13" i="1" s="1"/>
  <c r="J14" i="1"/>
  <c r="K14" i="1" s="1"/>
  <c r="L14" i="1" s="1"/>
  <c r="J15" i="1"/>
  <c r="M15" i="1" s="1"/>
  <c r="J16" i="1"/>
  <c r="K16" i="1" s="1"/>
  <c r="L16" i="1" s="1"/>
  <c r="J17" i="1"/>
  <c r="M17" i="1" s="1"/>
  <c r="J18" i="1"/>
  <c r="M18" i="1" s="1"/>
  <c r="J19" i="1"/>
  <c r="K19" i="1" s="1"/>
  <c r="L19" i="1" s="1"/>
  <c r="O19" i="1" l="1"/>
  <c r="P19" i="1" s="1"/>
  <c r="N19" i="1"/>
  <c r="M19" i="1"/>
  <c r="K18" i="1"/>
  <c r="L18" i="1" s="1"/>
  <c r="O18" i="1"/>
  <c r="P18" i="1" s="1"/>
  <c r="N18" i="1"/>
  <c r="K17" i="1"/>
  <c r="L17" i="1" s="1"/>
  <c r="N17" i="1"/>
  <c r="O17" i="1"/>
  <c r="P17" i="1" s="1"/>
  <c r="O16" i="1"/>
  <c r="P16" i="1" s="1"/>
  <c r="N16" i="1"/>
  <c r="M16" i="1"/>
  <c r="K15" i="1"/>
  <c r="L15" i="1" s="1"/>
  <c r="O15" i="1"/>
  <c r="P15" i="1" s="1"/>
  <c r="N15" i="1"/>
  <c r="O14" i="1"/>
  <c r="P14" i="1" s="1"/>
  <c r="N14" i="1"/>
  <c r="M14" i="1"/>
  <c r="K13" i="1"/>
  <c r="L13" i="1" s="1"/>
  <c r="O13" i="1"/>
  <c r="P13" i="1" s="1"/>
  <c r="N13" i="1"/>
  <c r="O12" i="1"/>
  <c r="P12" i="1" s="1"/>
  <c r="N12" i="1"/>
  <c r="M12" i="1"/>
  <c r="O11" i="1"/>
  <c r="P11" i="1" s="1"/>
  <c r="N11" i="1"/>
  <c r="M11" i="1"/>
  <c r="J10" i="1"/>
  <c r="M10" i="1" s="1"/>
  <c r="N10" i="1" l="1"/>
  <c r="K10" i="1"/>
  <c r="L10" i="1" s="1"/>
  <c r="O10" i="1"/>
  <c r="P10" i="1" s="1"/>
  <c r="P22" i="1" s="1"/>
</calcChain>
</file>

<file path=xl/sharedStrings.xml><?xml version="1.0" encoding="utf-8"?>
<sst xmlns="http://schemas.openxmlformats.org/spreadsheetml/2006/main" count="60" uniqueCount="49">
  <si>
    <t>Существенные условия исполнения контракта</t>
  </si>
  <si>
    <t>Среднее квадратичное отклонение</t>
  </si>
  <si>
    <t>Цена за единицу изм. (руб.)</t>
  </si>
  <si>
    <t>Цена за единицу изм. с округлением (вниз) до сотых долей после запятой (руб.)</t>
  </si>
  <si>
    <t>Коммерческие предложения (руб.)</t>
  </si>
  <si>
    <t xml:space="preserve"> * При определении Н(М)ЦК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</t>
  </si>
  <si>
    <t>НМЦК контракта с учетом округления цены за единицу (руб.)</t>
  </si>
  <si>
    <t>Однородность совокупности значений выявленных цен, используемых в расчете НМЦК</t>
  </si>
  <si>
    <t xml:space="preserve">Средняя арифметическая цена за единицу                      &lt;ц&gt; </t>
  </si>
  <si>
    <t>НМЦК, определяемая методом сопоставимых рыночных цен (анализа рынка)*</t>
  </si>
  <si>
    <t>Ед.изм.</t>
  </si>
  <si>
    <t>№ п/п</t>
  </si>
  <si>
    <r>
      <t xml:space="preserve">коэффициент вариации цен V (%)           </t>
    </r>
    <r>
      <rPr>
        <i/>
        <sz val="11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</si>
  <si>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1"/>
        <color indexed="8"/>
        <rFont val="Times New Roman"/>
        <family val="1"/>
        <charset val="204"/>
      </rPr>
      <t>Расчет НМЦК по формуле</t>
    </r>
    <r>
      <rPr>
        <sz val="11"/>
        <color indexed="8"/>
        <rFont val="Times New Roman"/>
        <family val="1"/>
        <charset val="204"/>
      </rPr>
      <t xml:space="preserve">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</si>
  <si>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 xml:space="preserve">Наименование товара </t>
  </si>
  <si>
    <t>Таблица № 2</t>
  </si>
  <si>
    <t>Итого:</t>
  </si>
  <si>
    <t>Н.Г. Хоршева</t>
  </si>
  <si>
    <t>№ 1</t>
  </si>
  <si>
    <t>№ 2</t>
  </si>
  <si>
    <t>№ 3</t>
  </si>
  <si>
    <t>Главный специалист-эксперт финансово-хозяйственного отдела</t>
  </si>
  <si>
    <t>Предмет закупки</t>
  </si>
  <si>
    <t>ОКПД 2</t>
  </si>
  <si>
    <t>Основные характеристики объекта закупки</t>
  </si>
  <si>
    <t>В соответствии с техническим заданием</t>
  </si>
  <si>
    <t>Используемый метод определения НМЦК с обоснованием</t>
  </si>
  <si>
    <t>Метод сопоставимых рыночных цен (анализ рынка). В соответствии с пунктом 6 статьи 22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исполнителем).</t>
  </si>
  <si>
    <t>Расчет начальной (максимальной) цены контракта (НМЦК)</t>
  </si>
  <si>
    <t>Обоснование НМЦК подготовил:</t>
  </si>
  <si>
    <t>Кол-во</t>
  </si>
  <si>
    <t>17.22.11.110</t>
  </si>
  <si>
    <t>Обоснование начальной (максимальной) цены контрата (НМЦК), цены контракта, заключаемого с единственным поставщиком (подрядчиком, исполнителем) на поставку хозяйственных товаров для нужд  Волжско-Окского управления Федеральной службы по экологическому, технологическому и атомному надзору</t>
  </si>
  <si>
    <t xml:space="preserve">Поставка хозйственных товаров </t>
  </si>
  <si>
    <t>шт.</t>
  </si>
  <si>
    <t>Салфетка универсальная, микрофибра 30 х 30</t>
  </si>
  <si>
    <t>Тряпка для мытья пола 70 х 80</t>
  </si>
  <si>
    <t>Полироль для мебели</t>
  </si>
  <si>
    <t xml:space="preserve">Метла синтетическая </t>
  </si>
  <si>
    <t>Бытовые губки, компл. 10 шт.</t>
  </si>
  <si>
    <t>компл.</t>
  </si>
  <si>
    <t>Салфетки бумажные, 24х24</t>
  </si>
  <si>
    <t>Мыло жидкое, 5л.</t>
  </si>
  <si>
    <t>Перчатки резиновые</t>
  </si>
  <si>
    <t>Чистящее стредство, 5л</t>
  </si>
  <si>
    <t>Средство для удаления ржавчины, 5л</t>
  </si>
  <si>
    <t>Изолента</t>
  </si>
  <si>
    <t xml:space="preserve">Картриджи для мыла </t>
  </si>
  <si>
    <r>
      <t>Совокупность значений, используемых в расчете, при определении НМЦК является  однородной, т.к. коэффициент вариации цены не превышает 33%. 
Заказчиком установлена начальная (максимальная) цена в размере</t>
    </r>
    <r>
      <rPr>
        <sz val="12"/>
        <color rgb="FFFF0000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56396 </t>
    </r>
    <r>
      <rPr>
        <sz val="12"/>
        <rFont val="Times New Roman"/>
        <family val="1"/>
        <charset val="204"/>
      </rPr>
      <t xml:space="preserve">(пятьдесят шесть тысяч триста девяносто шесть) руб. 42 коп.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</si>
</sst>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29" x14ac:knownFonts="1"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4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59">
    <xf numFmtId="0" fontId="0" fillId="0" borderId="0" xfId="0"/>
    <xf numFmtId="0" fontId="20" fillId="0" borderId="0" xfId="0" applyFont="1" applyAlignment="1">
      <alignment horizontal="left"/>
    </xf>
    <xf numFmtId="0" fontId="21" fillId="0" borderId="0" xfId="0" applyFont="1"/>
    <xf numFmtId="0" fontId="20" fillId="0" borderId="10" xfId="0" applyFont="1" applyFill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top" wrapText="1"/>
    </xf>
    <xf numFmtId="0" fontId="20" fillId="0" borderId="11" xfId="0" applyFont="1" applyFill="1" applyBorder="1" applyAlignment="1">
      <alignment horizontal="center" vertical="top" wrapText="1"/>
    </xf>
    <xf numFmtId="0" fontId="21" fillId="0" borderId="11" xfId="0" applyFont="1" applyBorder="1" applyAlignment="1">
      <alignment horizontal="center" vertical="top" wrapText="1"/>
    </xf>
    <xf numFmtId="0" fontId="21" fillId="0" borderId="0" xfId="0" applyFont="1" applyAlignment="1">
      <alignment horizontal="right" vertical="center"/>
    </xf>
    <xf numFmtId="0" fontId="23" fillId="0" borderId="11" xfId="0" applyFont="1" applyFill="1" applyBorder="1" applyAlignment="1">
      <alignment horizontal="center" vertical="center"/>
    </xf>
    <xf numFmtId="164" fontId="21" fillId="0" borderId="11" xfId="0" applyNumberFormat="1" applyFont="1" applyFill="1" applyBorder="1" applyAlignment="1">
      <alignment horizontal="center" vertical="center" wrapText="1"/>
    </xf>
    <xf numFmtId="2" fontId="21" fillId="0" borderId="11" xfId="0" applyNumberFormat="1" applyFont="1" applyFill="1" applyBorder="1" applyAlignment="1">
      <alignment horizontal="center" vertical="center"/>
    </xf>
    <xf numFmtId="2" fontId="21" fillId="0" borderId="11" xfId="0" applyNumberFormat="1" applyFont="1" applyFill="1" applyBorder="1" applyAlignment="1">
      <alignment horizontal="center" vertical="center" wrapText="1"/>
    </xf>
    <xf numFmtId="2" fontId="21" fillId="0" borderId="0" xfId="0" applyNumberFormat="1" applyFont="1"/>
    <xf numFmtId="0" fontId="19" fillId="0" borderId="11" xfId="0" applyFont="1" applyBorder="1" applyAlignment="1" applyProtection="1">
      <alignment vertical="top" wrapText="1"/>
      <protection locked="0"/>
    </xf>
    <xf numFmtId="1" fontId="21" fillId="0" borderId="11" xfId="0" applyNumberFormat="1" applyFont="1" applyFill="1" applyBorder="1" applyAlignment="1">
      <alignment horizontal="center" vertical="center" wrapText="1"/>
    </xf>
    <xf numFmtId="0" fontId="21" fillId="0" borderId="0" xfId="0" applyFont="1" applyAlignment="1"/>
    <xf numFmtId="0" fontId="23" fillId="0" borderId="11" xfId="0" quotePrefix="1" applyFont="1" applyFill="1" applyBorder="1" applyAlignment="1">
      <alignment horizontal="left" wrapText="1"/>
    </xf>
    <xf numFmtId="0" fontId="21" fillId="0" borderId="12" xfId="0" applyFont="1" applyFill="1" applyBorder="1" applyAlignment="1">
      <alignment horizontal="center" vertical="center" wrapText="1"/>
    </xf>
    <xf numFmtId="2" fontId="23" fillId="0" borderId="11" xfId="0" applyNumberFormat="1" applyFont="1" applyFill="1" applyBorder="1" applyAlignment="1">
      <alignment horizontal="center" vertical="center"/>
    </xf>
    <xf numFmtId="0" fontId="24" fillId="0" borderId="11" xfId="0" applyFont="1" applyFill="1" applyBorder="1" applyAlignment="1" applyProtection="1">
      <alignment horizontal="right" vertical="top" wrapText="1"/>
      <protection locked="0"/>
    </xf>
    <xf numFmtId="0" fontId="19" fillId="0" borderId="11" xfId="0" applyFont="1" applyFill="1" applyBorder="1" applyAlignment="1" applyProtection="1">
      <alignment vertical="top" wrapText="1"/>
      <protection locked="0"/>
    </xf>
    <xf numFmtId="0" fontId="19" fillId="0" borderId="12" xfId="0" applyFont="1" applyFill="1" applyBorder="1" applyAlignment="1" applyProtection="1">
      <alignment vertical="top" wrapText="1"/>
      <protection locked="0"/>
    </xf>
    <xf numFmtId="0" fontId="19" fillId="0" borderId="12" xfId="0" applyFont="1" applyFill="1" applyBorder="1" applyAlignment="1" applyProtection="1">
      <alignment horizontal="center" vertical="center"/>
      <protection locked="0"/>
    </xf>
    <xf numFmtId="2" fontId="19" fillId="0" borderId="12" xfId="0" applyNumberFormat="1" applyFont="1" applyFill="1" applyBorder="1" applyAlignment="1" applyProtection="1">
      <alignment vertical="top"/>
      <protection locked="0"/>
    </xf>
    <xf numFmtId="2" fontId="19" fillId="0" borderId="12" xfId="0" applyNumberFormat="1" applyFont="1" applyFill="1" applyBorder="1" applyAlignment="1" applyProtection="1">
      <alignment horizontal="center" vertical="center"/>
      <protection locked="0"/>
    </xf>
    <xf numFmtId="0" fontId="20" fillId="0" borderId="15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7" fillId="0" borderId="0" xfId="0" applyFont="1" applyFill="1"/>
    <xf numFmtId="0" fontId="27" fillId="0" borderId="0" xfId="0" applyFont="1" applyFill="1" applyBorder="1" applyAlignment="1">
      <alignment horizontal="left" vertical="center" wrapText="1"/>
    </xf>
    <xf numFmtId="0" fontId="21" fillId="0" borderId="11" xfId="0" applyFont="1" applyBorder="1"/>
    <xf numFmtId="2" fontId="21" fillId="0" borderId="11" xfId="0" applyNumberFormat="1" applyFont="1" applyBorder="1"/>
    <xf numFmtId="0" fontId="19" fillId="0" borderId="11" xfId="0" applyFont="1" applyFill="1" applyBorder="1" applyAlignment="1" applyProtection="1">
      <alignment vertical="center"/>
      <protection locked="0"/>
    </xf>
    <xf numFmtId="14" fontId="21" fillId="0" borderId="0" xfId="0" applyNumberFormat="1" applyFont="1" applyAlignment="1">
      <alignment horizontal="left"/>
    </xf>
    <xf numFmtId="0" fontId="21" fillId="0" borderId="0" xfId="0" applyFont="1" applyAlignment="1">
      <alignment horizontal="left"/>
    </xf>
    <xf numFmtId="0" fontId="19" fillId="0" borderId="18" xfId="0" applyNumberFormat="1" applyFont="1" applyBorder="1" applyAlignment="1">
      <alignment horizontal="left" wrapText="1"/>
    </xf>
    <xf numFmtId="0" fontId="25" fillId="0" borderId="18" xfId="0" applyNumberFormat="1" applyFont="1" applyBorder="1" applyAlignment="1">
      <alignment horizontal="left" wrapText="1"/>
    </xf>
    <xf numFmtId="0" fontId="20" fillId="0" borderId="0" xfId="0" applyFont="1" applyAlignment="1">
      <alignment horizontal="center"/>
    </xf>
    <xf numFmtId="0" fontId="20" fillId="0" borderId="0" xfId="0" applyFont="1" applyFill="1" applyBorder="1" applyAlignment="1">
      <alignment horizontal="center" vertical="center" wrapText="1"/>
    </xf>
    <xf numFmtId="0" fontId="20" fillId="0" borderId="15" xfId="0" applyFont="1" applyFill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/>
    </xf>
    <xf numFmtId="0" fontId="21" fillId="0" borderId="0" xfId="0" applyFont="1" applyAlignment="1">
      <alignment horizontal="center"/>
    </xf>
    <xf numFmtId="2" fontId="20" fillId="0" borderId="11" xfId="0" applyNumberFormat="1" applyFont="1" applyFill="1" applyBorder="1" applyAlignment="1">
      <alignment horizontal="center" vertical="top" wrapText="1"/>
    </xf>
    <xf numFmtId="0" fontId="20" fillId="0" borderId="11" xfId="0" applyFont="1" applyBorder="1" applyAlignment="1">
      <alignment horizontal="center" vertical="top" wrapText="1"/>
    </xf>
    <xf numFmtId="0" fontId="20" fillId="0" borderId="13" xfId="0" applyFont="1" applyBorder="1" applyAlignment="1">
      <alignment horizontal="center" vertical="top" wrapText="1"/>
    </xf>
    <xf numFmtId="0" fontId="20" fillId="0" borderId="14" xfId="0" applyFont="1" applyBorder="1" applyAlignment="1">
      <alignment horizontal="center" vertical="top" wrapText="1"/>
    </xf>
    <xf numFmtId="0" fontId="28" fillId="0" borderId="0" xfId="0" applyFont="1" applyFill="1" applyBorder="1" applyAlignment="1">
      <alignment horizontal="center" vertical="center" wrapText="1"/>
    </xf>
    <xf numFmtId="0" fontId="28" fillId="0" borderId="15" xfId="0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 wrapText="1"/>
    </xf>
    <xf numFmtId="0" fontId="20" fillId="0" borderId="16" xfId="0" applyFont="1" applyFill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7" fillId="0" borderId="11" xfId="0" applyFont="1" applyFill="1" applyBorder="1" applyAlignment="1">
      <alignment horizontal="left" vertical="center" wrapText="1"/>
    </xf>
    <xf numFmtId="0" fontId="27" fillId="0" borderId="10" xfId="0" applyFont="1" applyFill="1" applyBorder="1" applyAlignment="1">
      <alignment horizontal="left" vertical="center" wrapText="1"/>
    </xf>
    <xf numFmtId="0" fontId="21" fillId="0" borderId="11" xfId="0" applyFont="1" applyFill="1" applyBorder="1" applyAlignment="1">
      <alignment horizontal="left" vertical="center" wrapText="1"/>
    </xf>
  </cellXfs>
  <cellStyles count="24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Плохой" xfId="18" builtinId="27" customBuiltin="1"/>
    <cellStyle name="Пояснение" xfId="19" builtinId="53" customBuiltin="1"/>
    <cellStyle name="Примечание" xfId="20" builtinId="10" customBuiltin="1"/>
    <cellStyle name="Связанная ячейка" xfId="21" builtinId="24" customBuiltin="1"/>
    <cellStyle name="Текст предупреждения" xfId="22" builtinId="11" customBuiltin="1"/>
    <cellStyle name="Хороший" xfId="2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47625</xdr:colOff>
      <xdr:row>8</xdr:row>
      <xdr:rowOff>1238250</xdr:rowOff>
    </xdr:from>
    <xdr:to>
      <xdr:col>12</xdr:col>
      <xdr:colOff>19050</xdr:colOff>
      <xdr:row>8</xdr:row>
      <xdr:rowOff>1590675</xdr:rowOff>
    </xdr:to>
    <xdr:pic>
      <xdr:nvPicPr>
        <xdr:cNvPr id="119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3171825"/>
          <a:ext cx="1076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19050</xdr:colOff>
      <xdr:row>8</xdr:row>
      <xdr:rowOff>923925</xdr:rowOff>
    </xdr:from>
    <xdr:to>
      <xdr:col>11</xdr:col>
      <xdr:colOff>0</xdr:colOff>
      <xdr:row>8</xdr:row>
      <xdr:rowOff>1362075</xdr:rowOff>
    </xdr:to>
    <xdr:pic>
      <xdr:nvPicPr>
        <xdr:cNvPr id="119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2857500"/>
          <a:ext cx="10096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247650</xdr:colOff>
      <xdr:row>8</xdr:row>
      <xdr:rowOff>2000250</xdr:rowOff>
    </xdr:from>
    <xdr:to>
      <xdr:col>12</xdr:col>
      <xdr:colOff>1771650</xdr:colOff>
      <xdr:row>8</xdr:row>
      <xdr:rowOff>2371725</xdr:rowOff>
    </xdr:to>
    <xdr:pic>
      <xdr:nvPicPr>
        <xdr:cNvPr id="119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01275" y="3933825"/>
          <a:ext cx="15240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314325</xdr:colOff>
      <xdr:row>8</xdr:row>
      <xdr:rowOff>1400175</xdr:rowOff>
    </xdr:from>
    <xdr:to>
      <xdr:col>12</xdr:col>
      <xdr:colOff>438150</xdr:colOff>
      <xdr:row>8</xdr:row>
      <xdr:rowOff>1628775</xdr:rowOff>
    </xdr:to>
    <xdr:pic>
      <xdr:nvPicPr>
        <xdr:cNvPr id="1196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67950" y="3333750"/>
          <a:ext cx="1238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29"/>
  <sheetViews>
    <sheetView tabSelected="1" topLeftCell="A13" zoomScale="84" zoomScaleNormal="84" workbookViewId="0">
      <selection activeCell="Q33" sqref="Q33"/>
    </sheetView>
  </sheetViews>
  <sheetFormatPr defaultRowHeight="15" x14ac:dyDescent="0.25"/>
  <cols>
    <col min="1" max="1" width="2.5703125" style="2" customWidth="1"/>
    <col min="2" max="2" width="6.85546875" style="2" customWidth="1"/>
    <col min="3" max="3" width="33.28515625" style="2" customWidth="1"/>
    <col min="4" max="4" width="20.28515625" style="2" hidden="1" customWidth="1"/>
    <col min="5" max="5" width="9.7109375" style="2" customWidth="1"/>
    <col min="6" max="6" width="8.5703125" style="2" customWidth="1"/>
    <col min="7" max="7" width="14" style="2" customWidth="1"/>
    <col min="8" max="8" width="13" style="2" customWidth="1"/>
    <col min="9" max="9" width="12.7109375" style="2" customWidth="1"/>
    <col min="10" max="10" width="18" style="2" customWidth="1"/>
    <col min="11" max="11" width="15.42578125" style="2" customWidth="1"/>
    <col min="12" max="12" width="16.5703125" style="2" customWidth="1"/>
    <col min="13" max="13" width="26.85546875" style="2" customWidth="1"/>
    <col min="14" max="14" width="15" style="2" customWidth="1"/>
    <col min="15" max="15" width="15.28515625" style="2" customWidth="1"/>
    <col min="16" max="16" width="14.5703125" style="2" customWidth="1"/>
    <col min="17" max="17" width="19.28515625" style="2" customWidth="1"/>
    <col min="18" max="16384" width="9.140625" style="2"/>
  </cols>
  <sheetData>
    <row r="1" spans="2:17" ht="24.6" customHeight="1" x14ac:dyDescent="0.25"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 t="s">
        <v>15</v>
      </c>
    </row>
    <row r="2" spans="2:17" ht="35.25" customHeight="1" x14ac:dyDescent="0.25">
      <c r="B2" s="28"/>
      <c r="C2" s="47" t="s">
        <v>32</v>
      </c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2:17" ht="19.5" customHeight="1" x14ac:dyDescent="0.25">
      <c r="B3" s="56" t="s">
        <v>22</v>
      </c>
      <c r="C3" s="56"/>
      <c r="D3" s="29"/>
      <c r="E3" s="56" t="s">
        <v>33</v>
      </c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</row>
    <row r="4" spans="2:17" ht="16.5" customHeight="1" x14ac:dyDescent="0.25">
      <c r="B4" s="58" t="s">
        <v>23</v>
      </c>
      <c r="C4" s="58"/>
      <c r="D4" s="27"/>
      <c r="E4" s="57" t="s">
        <v>31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</row>
    <row r="5" spans="2:17" ht="21.75" customHeight="1" x14ac:dyDescent="0.25">
      <c r="B5" s="58" t="s">
        <v>24</v>
      </c>
      <c r="C5" s="58"/>
      <c r="D5" s="26"/>
      <c r="E5" s="58" t="s">
        <v>25</v>
      </c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</row>
    <row r="6" spans="2:17" ht="50.25" customHeight="1" x14ac:dyDescent="0.25">
      <c r="B6" s="58" t="s">
        <v>26</v>
      </c>
      <c r="C6" s="58"/>
      <c r="D6" s="26"/>
      <c r="E6" s="58" t="s">
        <v>27</v>
      </c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2:17" ht="27" customHeight="1" x14ac:dyDescent="0.25">
      <c r="C7" s="38" t="s">
        <v>28</v>
      </c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25"/>
    </row>
    <row r="8" spans="2:17" ht="45.6" customHeight="1" x14ac:dyDescent="0.25">
      <c r="B8" s="40" t="s">
        <v>11</v>
      </c>
      <c r="C8" s="49" t="s">
        <v>14</v>
      </c>
      <c r="D8" s="50" t="s">
        <v>0</v>
      </c>
      <c r="E8" s="50" t="s">
        <v>10</v>
      </c>
      <c r="F8" s="50" t="s">
        <v>30</v>
      </c>
      <c r="G8" s="53" t="s">
        <v>4</v>
      </c>
      <c r="H8" s="54"/>
      <c r="I8" s="55"/>
      <c r="J8" s="43" t="s">
        <v>7</v>
      </c>
      <c r="K8" s="43"/>
      <c r="L8" s="43"/>
      <c r="M8" s="44" t="s">
        <v>9</v>
      </c>
      <c r="N8" s="45"/>
      <c r="O8" s="45"/>
      <c r="P8" s="46"/>
      <c r="Q8" s="30"/>
    </row>
    <row r="9" spans="2:17" ht="193.9" customHeight="1" x14ac:dyDescent="0.25">
      <c r="B9" s="40"/>
      <c r="C9" s="50"/>
      <c r="D9" s="51"/>
      <c r="E9" s="51"/>
      <c r="F9" s="52"/>
      <c r="G9" s="3" t="s">
        <v>18</v>
      </c>
      <c r="H9" s="3" t="s">
        <v>19</v>
      </c>
      <c r="I9" s="3" t="s">
        <v>20</v>
      </c>
      <c r="J9" s="4" t="s">
        <v>8</v>
      </c>
      <c r="K9" s="4" t="s">
        <v>1</v>
      </c>
      <c r="L9" s="5" t="s">
        <v>12</v>
      </c>
      <c r="M9" s="6" t="s">
        <v>13</v>
      </c>
      <c r="N9" s="4" t="s">
        <v>2</v>
      </c>
      <c r="O9" s="4" t="s">
        <v>3</v>
      </c>
      <c r="P9" s="4" t="s">
        <v>6</v>
      </c>
      <c r="Q9" s="30"/>
    </row>
    <row r="10" spans="2:17" ht="51.75" customHeight="1" x14ac:dyDescent="0.25">
      <c r="B10" s="8">
        <v>1</v>
      </c>
      <c r="C10" s="16" t="s">
        <v>35</v>
      </c>
      <c r="D10" s="17"/>
      <c r="E10" s="17" t="s">
        <v>34</v>
      </c>
      <c r="F10" s="8">
        <v>50</v>
      </c>
      <c r="G10" s="18">
        <v>75</v>
      </c>
      <c r="H10" s="18">
        <v>87.38</v>
      </c>
      <c r="I10" s="18">
        <v>79</v>
      </c>
      <c r="J10" s="9">
        <f t="shared" ref="J10" si="0">SUM(G10:I10)/3</f>
        <v>80.459999999999994</v>
      </c>
      <c r="K10" s="10">
        <f t="shared" ref="K10" si="1">SQRT(((G10-J10)*(G10-J10)+(H10-J10)*(H10-J10)+(I10-J10)*(I10-J10))/2)</f>
        <v>6.32</v>
      </c>
      <c r="L10" s="10">
        <f t="shared" ref="L10" si="2">K10/J10*100</f>
        <v>7.85</v>
      </c>
      <c r="M10" s="11">
        <f>F10*J10</f>
        <v>4023</v>
      </c>
      <c r="N10" s="14">
        <f t="shared" ref="N10" si="3">J10</f>
        <v>80</v>
      </c>
      <c r="O10" s="11">
        <f t="shared" ref="O10" si="4">J10</f>
        <v>80.459999999999994</v>
      </c>
      <c r="P10" s="11">
        <f t="shared" ref="P10" si="5">F10*O10</f>
        <v>4023</v>
      </c>
      <c r="Q10" s="31">
        <f>F10*G10</f>
        <v>3750</v>
      </c>
    </row>
    <row r="11" spans="2:17" ht="31.5" customHeight="1" x14ac:dyDescent="0.25">
      <c r="B11" s="8">
        <v>2</v>
      </c>
      <c r="C11" s="16" t="s">
        <v>36</v>
      </c>
      <c r="D11" s="17"/>
      <c r="E11" s="17" t="s">
        <v>34</v>
      </c>
      <c r="F11" s="8">
        <v>10</v>
      </c>
      <c r="G11" s="18">
        <v>336.62</v>
      </c>
      <c r="H11" s="18">
        <v>480</v>
      </c>
      <c r="I11" s="18">
        <v>476.88</v>
      </c>
      <c r="J11" s="9">
        <f t="shared" ref="J11:J19" si="6">SUM(G11:I11)/3</f>
        <v>431.16667000000001</v>
      </c>
      <c r="K11" s="10">
        <f t="shared" ref="K11:K19" si="7">SQRT(((G11-J11)*(G11-J11)+(H11-J11)*(H11-J11)+(I11-J11)*(I11-J11))/2)</f>
        <v>81.89</v>
      </c>
      <c r="L11" s="10">
        <f t="shared" ref="L11:L19" si="8">K11/J11*100</f>
        <v>18.989999999999998</v>
      </c>
      <c r="M11" s="11">
        <f t="shared" ref="M11:M19" si="9">F11*J11</f>
        <v>4311.67</v>
      </c>
      <c r="N11" s="14">
        <f t="shared" ref="N11:N19" si="10">J11</f>
        <v>431</v>
      </c>
      <c r="O11" s="11">
        <f t="shared" ref="O11:O19" si="11">J11</f>
        <v>431.17</v>
      </c>
      <c r="P11" s="11">
        <f t="shared" ref="P11:P19" si="12">F11*O11</f>
        <v>4311.7</v>
      </c>
      <c r="Q11" s="31">
        <f t="shared" ref="Q11:Q21" si="13">F11*G11</f>
        <v>3366.2</v>
      </c>
    </row>
    <row r="12" spans="2:17" ht="38.25" customHeight="1" x14ac:dyDescent="0.25">
      <c r="B12" s="8">
        <v>3</v>
      </c>
      <c r="C12" s="16" t="s">
        <v>37</v>
      </c>
      <c r="D12" s="17"/>
      <c r="E12" s="17" t="s">
        <v>34</v>
      </c>
      <c r="F12" s="8">
        <v>10</v>
      </c>
      <c r="G12" s="18">
        <v>224.84</v>
      </c>
      <c r="H12" s="18">
        <v>253</v>
      </c>
      <c r="I12" s="18">
        <v>233</v>
      </c>
      <c r="J12" s="9">
        <f t="shared" si="6"/>
        <v>236.94667000000001</v>
      </c>
      <c r="K12" s="10">
        <f t="shared" si="7"/>
        <v>14.49</v>
      </c>
      <c r="L12" s="10">
        <f t="shared" si="8"/>
        <v>6.12</v>
      </c>
      <c r="M12" s="11">
        <f t="shared" si="9"/>
        <v>2369.4699999999998</v>
      </c>
      <c r="N12" s="14">
        <f t="shared" si="10"/>
        <v>237</v>
      </c>
      <c r="O12" s="11">
        <f t="shared" si="11"/>
        <v>236.95</v>
      </c>
      <c r="P12" s="11">
        <f t="shared" si="12"/>
        <v>2369.5</v>
      </c>
      <c r="Q12" s="31">
        <f t="shared" si="13"/>
        <v>2248.4</v>
      </c>
    </row>
    <row r="13" spans="2:17" ht="37.5" customHeight="1" x14ac:dyDescent="0.25">
      <c r="B13" s="8">
        <v>4</v>
      </c>
      <c r="C13" s="16" t="s">
        <v>38</v>
      </c>
      <c r="D13" s="17"/>
      <c r="E13" s="17" t="s">
        <v>34</v>
      </c>
      <c r="F13" s="8">
        <v>2</v>
      </c>
      <c r="G13" s="18">
        <v>502.91</v>
      </c>
      <c r="H13" s="18">
        <v>502.91</v>
      </c>
      <c r="I13" s="18">
        <v>510</v>
      </c>
      <c r="J13" s="9">
        <f t="shared" si="6"/>
        <v>505.27332999999999</v>
      </c>
      <c r="K13" s="10">
        <f t="shared" si="7"/>
        <v>4.09</v>
      </c>
      <c r="L13" s="10">
        <f t="shared" si="8"/>
        <v>0.81</v>
      </c>
      <c r="M13" s="11">
        <f t="shared" si="9"/>
        <v>1010.55</v>
      </c>
      <c r="N13" s="14">
        <f t="shared" si="10"/>
        <v>505</v>
      </c>
      <c r="O13" s="11">
        <f t="shared" si="11"/>
        <v>505.27</v>
      </c>
      <c r="P13" s="11">
        <f t="shared" si="12"/>
        <v>1010.54</v>
      </c>
      <c r="Q13" s="31">
        <f t="shared" si="13"/>
        <v>1005.82</v>
      </c>
    </row>
    <row r="14" spans="2:17" ht="39.75" customHeight="1" x14ac:dyDescent="0.25">
      <c r="B14" s="8">
        <v>5</v>
      </c>
      <c r="C14" s="16" t="s">
        <v>39</v>
      </c>
      <c r="D14" s="17"/>
      <c r="E14" s="17" t="s">
        <v>40</v>
      </c>
      <c r="F14" s="8">
        <v>60</v>
      </c>
      <c r="G14" s="18">
        <v>99.76</v>
      </c>
      <c r="H14" s="18">
        <v>105.01</v>
      </c>
      <c r="I14" s="18">
        <v>105.01</v>
      </c>
      <c r="J14" s="9">
        <f t="shared" si="6"/>
        <v>103.26</v>
      </c>
      <c r="K14" s="10">
        <f t="shared" si="7"/>
        <v>3.03</v>
      </c>
      <c r="L14" s="10">
        <f t="shared" si="8"/>
        <v>2.93</v>
      </c>
      <c r="M14" s="11">
        <f t="shared" si="9"/>
        <v>6195.6</v>
      </c>
      <c r="N14" s="14">
        <f t="shared" si="10"/>
        <v>103</v>
      </c>
      <c r="O14" s="11">
        <f t="shared" si="11"/>
        <v>103.26</v>
      </c>
      <c r="P14" s="11">
        <f t="shared" si="12"/>
        <v>6195.6</v>
      </c>
      <c r="Q14" s="31">
        <f t="shared" si="13"/>
        <v>5985.6</v>
      </c>
    </row>
    <row r="15" spans="2:17" ht="51.75" customHeight="1" x14ac:dyDescent="0.25">
      <c r="B15" s="8">
        <v>6</v>
      </c>
      <c r="C15" s="16" t="s">
        <v>41</v>
      </c>
      <c r="D15" s="17"/>
      <c r="E15" s="17" t="s">
        <v>34</v>
      </c>
      <c r="F15" s="8">
        <v>20</v>
      </c>
      <c r="G15" s="18">
        <v>75.430000000000007</v>
      </c>
      <c r="H15" s="18">
        <v>75.989999999999995</v>
      </c>
      <c r="I15" s="18">
        <v>76.900000000000006</v>
      </c>
      <c r="J15" s="9">
        <f t="shared" si="6"/>
        <v>76.106669999999994</v>
      </c>
      <c r="K15" s="10">
        <f t="shared" si="7"/>
        <v>0.74</v>
      </c>
      <c r="L15" s="10">
        <f t="shared" si="8"/>
        <v>0.97</v>
      </c>
      <c r="M15" s="11">
        <f t="shared" si="9"/>
        <v>1522.13</v>
      </c>
      <c r="N15" s="14">
        <f t="shared" si="10"/>
        <v>76</v>
      </c>
      <c r="O15" s="11">
        <f t="shared" si="11"/>
        <v>76.11</v>
      </c>
      <c r="P15" s="11">
        <f t="shared" si="12"/>
        <v>1522.2</v>
      </c>
      <c r="Q15" s="31">
        <f t="shared" si="13"/>
        <v>1508.6</v>
      </c>
    </row>
    <row r="16" spans="2:17" ht="51.75" customHeight="1" x14ac:dyDescent="0.25">
      <c r="B16" s="8">
        <v>7</v>
      </c>
      <c r="C16" s="16" t="s">
        <v>42</v>
      </c>
      <c r="D16" s="17"/>
      <c r="E16" s="17" t="s">
        <v>34</v>
      </c>
      <c r="F16" s="8">
        <v>25</v>
      </c>
      <c r="G16" s="18">
        <v>464.62</v>
      </c>
      <c r="H16" s="18">
        <v>503.93</v>
      </c>
      <c r="I16" s="18">
        <v>487</v>
      </c>
      <c r="J16" s="9">
        <f t="shared" si="6"/>
        <v>485.18333000000001</v>
      </c>
      <c r="K16" s="10">
        <f t="shared" si="7"/>
        <v>19.72</v>
      </c>
      <c r="L16" s="10">
        <f t="shared" si="8"/>
        <v>4.0599999999999996</v>
      </c>
      <c r="M16" s="11">
        <f t="shared" si="9"/>
        <v>12129.58</v>
      </c>
      <c r="N16" s="14">
        <f t="shared" si="10"/>
        <v>485</v>
      </c>
      <c r="O16" s="11">
        <f t="shared" si="11"/>
        <v>485.18</v>
      </c>
      <c r="P16" s="11">
        <f t="shared" si="12"/>
        <v>12129.5</v>
      </c>
      <c r="Q16" s="31">
        <f t="shared" si="13"/>
        <v>11615.5</v>
      </c>
    </row>
    <row r="17" spans="2:17" ht="70.5" customHeight="1" x14ac:dyDescent="0.25">
      <c r="B17" s="8">
        <v>8</v>
      </c>
      <c r="C17" s="16" t="s">
        <v>43</v>
      </c>
      <c r="D17" s="17"/>
      <c r="E17" s="17" t="s">
        <v>34</v>
      </c>
      <c r="F17" s="8">
        <v>80</v>
      </c>
      <c r="G17" s="18">
        <v>80.8</v>
      </c>
      <c r="H17" s="18">
        <v>81.48</v>
      </c>
      <c r="I17" s="18">
        <v>84</v>
      </c>
      <c r="J17" s="9">
        <f t="shared" si="6"/>
        <v>82.093329999999995</v>
      </c>
      <c r="K17" s="10">
        <f t="shared" si="7"/>
        <v>1.69</v>
      </c>
      <c r="L17" s="10">
        <f t="shared" si="8"/>
        <v>2.06</v>
      </c>
      <c r="M17" s="11">
        <f t="shared" si="9"/>
        <v>6567.47</v>
      </c>
      <c r="N17" s="14">
        <f t="shared" si="10"/>
        <v>82</v>
      </c>
      <c r="O17" s="11">
        <f t="shared" si="11"/>
        <v>82.09</v>
      </c>
      <c r="P17" s="11">
        <f t="shared" si="12"/>
        <v>6567.2</v>
      </c>
      <c r="Q17" s="31">
        <f t="shared" si="13"/>
        <v>6464</v>
      </c>
    </row>
    <row r="18" spans="2:17" ht="57.75" customHeight="1" x14ac:dyDescent="0.25">
      <c r="B18" s="8">
        <v>9</v>
      </c>
      <c r="C18" s="16" t="s">
        <v>44</v>
      </c>
      <c r="D18" s="17"/>
      <c r="E18" s="17" t="s">
        <v>34</v>
      </c>
      <c r="F18" s="8">
        <v>8</v>
      </c>
      <c r="G18" s="18">
        <v>740</v>
      </c>
      <c r="H18" s="18">
        <v>908</v>
      </c>
      <c r="I18" s="18">
        <v>973.36</v>
      </c>
      <c r="J18" s="9">
        <f t="shared" si="6"/>
        <v>873.78666999999996</v>
      </c>
      <c r="K18" s="10">
        <f t="shared" si="7"/>
        <v>120.38</v>
      </c>
      <c r="L18" s="10">
        <f t="shared" si="8"/>
        <v>13.78</v>
      </c>
      <c r="M18" s="11">
        <f t="shared" si="9"/>
        <v>6990.29</v>
      </c>
      <c r="N18" s="14">
        <f t="shared" si="10"/>
        <v>874</v>
      </c>
      <c r="O18" s="11">
        <f t="shared" si="11"/>
        <v>873.79</v>
      </c>
      <c r="P18" s="11">
        <f t="shared" si="12"/>
        <v>6990.32</v>
      </c>
      <c r="Q18" s="31">
        <f t="shared" si="13"/>
        <v>5920</v>
      </c>
    </row>
    <row r="19" spans="2:17" ht="54.75" customHeight="1" x14ac:dyDescent="0.25">
      <c r="B19" s="8">
        <v>10</v>
      </c>
      <c r="C19" s="16" t="s">
        <v>45</v>
      </c>
      <c r="D19" s="17"/>
      <c r="E19" s="17" t="s">
        <v>34</v>
      </c>
      <c r="F19" s="8">
        <v>8</v>
      </c>
      <c r="G19" s="18">
        <v>740</v>
      </c>
      <c r="H19" s="18">
        <v>853</v>
      </c>
      <c r="I19" s="18">
        <v>810</v>
      </c>
      <c r="J19" s="9">
        <f t="shared" si="6"/>
        <v>801</v>
      </c>
      <c r="K19" s="10">
        <f t="shared" si="7"/>
        <v>57.04</v>
      </c>
      <c r="L19" s="10">
        <f t="shared" si="8"/>
        <v>7.12</v>
      </c>
      <c r="M19" s="11">
        <f t="shared" si="9"/>
        <v>6408</v>
      </c>
      <c r="N19" s="14">
        <f t="shared" si="10"/>
        <v>801</v>
      </c>
      <c r="O19" s="11">
        <f t="shared" si="11"/>
        <v>801</v>
      </c>
      <c r="P19" s="11">
        <f t="shared" si="12"/>
        <v>6408</v>
      </c>
      <c r="Q19" s="31">
        <f t="shared" si="13"/>
        <v>5920</v>
      </c>
    </row>
    <row r="20" spans="2:17" ht="39.75" customHeight="1" x14ac:dyDescent="0.25">
      <c r="B20" s="8">
        <v>11</v>
      </c>
      <c r="C20" s="16" t="s">
        <v>46</v>
      </c>
      <c r="D20" s="17"/>
      <c r="E20" s="17" t="s">
        <v>34</v>
      </c>
      <c r="F20" s="8">
        <v>5</v>
      </c>
      <c r="G20" s="18">
        <v>104.38</v>
      </c>
      <c r="H20" s="18">
        <v>132.1</v>
      </c>
      <c r="I20" s="18">
        <v>125</v>
      </c>
      <c r="J20" s="9">
        <f t="shared" ref="J20:J21" si="14">SUM(G20:I20)/3</f>
        <v>120.49333</v>
      </c>
      <c r="K20" s="10">
        <f t="shared" ref="K20:K21" si="15">SQRT(((G20-J20)*(G20-J20)+(H20-J20)*(H20-J20)+(I20-J20)*(I20-J20))/2)</f>
        <v>14.4</v>
      </c>
      <c r="L20" s="10">
        <f t="shared" ref="L20:L21" si="16">K20/J20*100</f>
        <v>11.95</v>
      </c>
      <c r="M20" s="11">
        <f t="shared" ref="M20:M21" si="17">F20*J20</f>
        <v>602.47</v>
      </c>
      <c r="N20" s="14">
        <f t="shared" ref="N20:N21" si="18">J20</f>
        <v>120</v>
      </c>
      <c r="O20" s="11">
        <f t="shared" ref="O20:O21" si="19">J20</f>
        <v>120.49</v>
      </c>
      <c r="P20" s="11">
        <f t="shared" ref="P20:P21" si="20">F20*O20</f>
        <v>602.45000000000005</v>
      </c>
      <c r="Q20" s="31">
        <f t="shared" si="13"/>
        <v>521.9</v>
      </c>
    </row>
    <row r="21" spans="2:17" ht="40.5" customHeight="1" x14ac:dyDescent="0.25">
      <c r="B21" s="8">
        <v>12</v>
      </c>
      <c r="C21" s="16" t="s">
        <v>47</v>
      </c>
      <c r="D21" s="17"/>
      <c r="E21" s="17" t="s">
        <v>34</v>
      </c>
      <c r="F21" s="8">
        <v>12</v>
      </c>
      <c r="G21" s="18">
        <v>674.2</v>
      </c>
      <c r="H21" s="18">
        <v>926</v>
      </c>
      <c r="I21" s="18">
        <v>786</v>
      </c>
      <c r="J21" s="9">
        <f t="shared" si="14"/>
        <v>795.4</v>
      </c>
      <c r="K21" s="10">
        <f t="shared" si="15"/>
        <v>126.16</v>
      </c>
      <c r="L21" s="10">
        <f t="shared" si="16"/>
        <v>15.86</v>
      </c>
      <c r="M21" s="11">
        <f t="shared" si="17"/>
        <v>9544.7999999999993</v>
      </c>
      <c r="N21" s="14">
        <f t="shared" si="18"/>
        <v>795</v>
      </c>
      <c r="O21" s="11">
        <f t="shared" si="19"/>
        <v>795.4</v>
      </c>
      <c r="P21" s="11">
        <f t="shared" si="20"/>
        <v>9544.7999999999993</v>
      </c>
      <c r="Q21" s="31">
        <f t="shared" si="13"/>
        <v>8090.4</v>
      </c>
    </row>
    <row r="22" spans="2:17" ht="15.75" x14ac:dyDescent="0.25">
      <c r="B22" s="13"/>
      <c r="C22" s="19" t="s">
        <v>16</v>
      </c>
      <c r="D22" s="20"/>
      <c r="E22" s="20"/>
      <c r="F22" s="20"/>
      <c r="G22" s="20"/>
      <c r="H22" s="20"/>
      <c r="I22" s="20"/>
      <c r="J22" s="21"/>
      <c r="K22" s="21"/>
      <c r="L22" s="32"/>
      <c r="M22" s="22"/>
      <c r="N22" s="23"/>
      <c r="O22" s="23"/>
      <c r="P22" s="24">
        <f>SUM(P10:P21)</f>
        <v>61674.81</v>
      </c>
      <c r="Q22" s="31">
        <f>SUM(Q10:Q21)</f>
        <v>56396.42</v>
      </c>
    </row>
    <row r="23" spans="2:17" ht="32.25" customHeight="1" x14ac:dyDescent="0.25">
      <c r="B23" s="35" t="s">
        <v>5</v>
      </c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</row>
    <row r="24" spans="2:17" ht="35.25" customHeight="1" x14ac:dyDescent="0.25">
      <c r="B24" s="36" t="s">
        <v>48</v>
      </c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</row>
    <row r="25" spans="2:17" x14ac:dyDescent="0.25">
      <c r="C25" s="1"/>
      <c r="D25" s="1"/>
    </row>
    <row r="26" spans="2:17" x14ac:dyDescent="0.25">
      <c r="B26" s="37" t="s">
        <v>29</v>
      </c>
      <c r="C26" s="37"/>
      <c r="D26" s="37"/>
      <c r="E26" s="37"/>
      <c r="F26" s="37"/>
    </row>
    <row r="27" spans="2:17" x14ac:dyDescent="0.25">
      <c r="B27" s="34" t="s">
        <v>21</v>
      </c>
      <c r="C27" s="34"/>
      <c r="D27" s="34"/>
      <c r="E27" s="34"/>
      <c r="F27" s="34"/>
      <c r="G27" s="34"/>
      <c r="P27" s="12"/>
    </row>
    <row r="28" spans="2:17" ht="32.25" customHeight="1" x14ac:dyDescent="0.25">
      <c r="B28" s="41"/>
      <c r="C28" s="41"/>
      <c r="D28" s="15" t="s">
        <v>17</v>
      </c>
      <c r="E28" s="42" t="s">
        <v>17</v>
      </c>
      <c r="F28" s="42"/>
    </row>
    <row r="29" spans="2:17" x14ac:dyDescent="0.25">
      <c r="B29" s="33">
        <v>46105</v>
      </c>
      <c r="C29" s="34"/>
      <c r="D29" s="34"/>
      <c r="E29" s="34"/>
    </row>
  </sheetData>
  <mergeCells count="25">
    <mergeCell ref="C2:P2"/>
    <mergeCell ref="C8:C9"/>
    <mergeCell ref="D8:D9"/>
    <mergeCell ref="E8:E9"/>
    <mergeCell ref="F8:F9"/>
    <mergeCell ref="G8:I8"/>
    <mergeCell ref="E3:P3"/>
    <mergeCell ref="E4:P4"/>
    <mergeCell ref="E5:P5"/>
    <mergeCell ref="B3:C3"/>
    <mergeCell ref="B4:C4"/>
    <mergeCell ref="B5:C5"/>
    <mergeCell ref="B6:C6"/>
    <mergeCell ref="E6:P6"/>
    <mergeCell ref="B29:E29"/>
    <mergeCell ref="B23:P23"/>
    <mergeCell ref="B24:P24"/>
    <mergeCell ref="B26:F26"/>
    <mergeCell ref="C7:O7"/>
    <mergeCell ref="B8:B9"/>
    <mergeCell ref="B27:G27"/>
    <mergeCell ref="B28:C28"/>
    <mergeCell ref="E28:F28"/>
    <mergeCell ref="J8:L8"/>
    <mergeCell ref="M8:P8"/>
  </mergeCells>
  <phoneticPr fontId="18" type="noConversion"/>
  <pageMargins left="0.25" right="0.25" top="0.75" bottom="0.75" header="0.3" footer="0.3"/>
  <pageSetup paperSize="9" scale="59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ОНМЦ</vt:lpstr>
    </vt:vector>
  </TitlesOfParts>
  <Company>MoBIL 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Елена Николаевна Табашева</cp:lastModifiedBy>
  <cp:lastPrinted>2026-03-25T07:04:34Z</cp:lastPrinted>
  <dcterms:created xsi:type="dcterms:W3CDTF">2014-10-12T23:54:07Z</dcterms:created>
  <dcterms:modified xsi:type="dcterms:W3CDTF">2026-03-25T07:08:09Z</dcterms:modified>
</cp:coreProperties>
</file>