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<sst xmlns="http://schemas.openxmlformats.org/spreadsheetml/2006/main" count="41" uniqueCount="38">
  <si>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 xml:space="preserve">Обоснование начальной (максимальной) цены контракта на поставить оборудование для обеспечения функционирования системы охранно-пожарной сигнализации и контроля доступа на объекте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</si>
  <si>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</si>
  <si>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</si>
  <si>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</si>
  <si>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</si>
  <si>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</si>
  <si>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</si>
  <si>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</si>
  <si>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</si>
  <si>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</si>
  <si>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</si>
  <si>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</si>
  <si>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</si>
  <si>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</si>
  <si>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</si>
  <si>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</si>
  <si>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</si>
  <si>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</si>
  <si>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</si>
  <si>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02-30/1154 от 23.07.2026 года</t>
  </si>
  <si>
    <t xml:space="preserve">Цена источника 2 Вх. № 02-30/1166-1178 от 24.07.2026 года</t>
  </si>
  <si>
    <t xml:space="preserve">Цена источника 3 Вх. № 02-30/1166-1178 от 24.07.2026 года</t>
  </si>
  <si>
    <t xml:space="preserve">Память USB Flash 16 ГБ</t>
  </si>
  <si>
    <t xml:space="preserve">26.20.21.120</t>
  </si>
  <si>
    <t xml:space="preserve">Штука</t>
  </si>
  <si>
    <t xml:space="preserve">Мышь беспроводная </t>
  </si>
  <si>
    <t xml:space="preserve">26.20.16.170</t>
  </si>
  <si>
    <t xml:space="preserve">Монитор</t>
  </si>
  <si>
    <t xml:space="preserve">26.20.17.110</t>
  </si>
  <si>
    <t xml:space="preserve">Клавиатура беспроводная</t>
  </si>
  <si>
    <t xml:space="preserve">26.20.16.110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</si>
  <si>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</si>
  <si>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</si>
  <si>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</si>
  <si>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13.08.2026 года</t>
  </si>
  <si>
    <t xml:space="preserve">Работник контрактной службы:</t>
  </si>
  <si>
    <t xml:space="preserve">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</si>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</sst>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color rgb="FF0F1115"/>
      <name val="Times New Roman"/>
      <family val="1"/>
      <charset val="1"/>
    </font>
    <font>
      <sz val="20"/>
      <color rgb="FF000000"/>
      <name val="Times New Roman"/>
      <family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1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403920</xdr:colOff>
      <xdr:row>6</xdr:row>
      <xdr:rowOff>1766880</xdr:rowOff>
    </xdr:to>
    <xdr:sp>
      <xdr:nvSpPr>
        <xdr:cNvPr id="1" name="TextBox 1"/>
        <xdr:cNvSpPr/>
      </xdr:nvSpPr>
      <xdr:spPr>
        <a:xfrm>
          <a:off x="6863760" y="2809440"/>
          <a:ext cx="4457880" cy="1718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216720</xdr:colOff>
      <xdr:row>6</xdr:row>
      <xdr:rowOff>1790280</xdr:rowOff>
    </xdr:to>
    <xdr:sp>
      <xdr:nvSpPr>
        <xdr:cNvPr id="2" name="TextBox 2"/>
        <xdr:cNvSpPr/>
      </xdr:nvSpPr>
      <xdr:spPr>
        <a:xfrm>
          <a:off x="45360" y="2832840"/>
          <a:ext cx="6426000" cy="1718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1120680</xdr:colOff>
      <xdr:row>6</xdr:row>
      <xdr:rowOff>1744200</xdr:rowOff>
    </xdr:to>
    <xdr:sp>
      <xdr:nvSpPr>
        <xdr:cNvPr id="3" name="TextBox 3"/>
        <xdr:cNvSpPr/>
      </xdr:nvSpPr>
      <xdr:spPr>
        <a:xfrm>
          <a:off x="11328840" y="2786760"/>
          <a:ext cx="7320960" cy="1718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B1" colorId="64" zoomScale="31" zoomScaleNormal="31" zoomScalePageLayoutView="100" workbookViewId="0">
      <selection pane="topLeft" activeCell="G44" activeCellId="0" sqref="G43:G44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48.09"/>
    <col collapsed="false" customWidth="true" hidden="false" outlineLevel="0" max="8" min="8" style="2" width="45.71"/>
    <col collapsed="false" customWidth="true" hidden="false" outlineLevel="0" max="9" min="9" style="2" width="47.3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2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  <c r="V8" s="2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  <c r="V9" s="2"/>
    </row>
    <row r="10" customFormat="false" ht="26.75" hidden="false" customHeight="true" outlineLevel="0" collapsed="false">
      <c r="A10" s="10" t="n">
        <v>1</v>
      </c>
      <c r="B10" s="13" t="s">
        <v>22</v>
      </c>
      <c r="C10" s="10"/>
      <c r="D10" s="14" t="s">
        <v>23</v>
      </c>
      <c r="E10" s="10" t="s">
        <v>24</v>
      </c>
      <c r="F10" s="15" t="n">
        <v>10</v>
      </c>
      <c r="G10" s="16" t="n">
        <v>467.22</v>
      </c>
      <c r="H10" s="16" t="n">
        <v>450</v>
      </c>
      <c r="I10" s="16" t="n">
        <v>400</v>
      </c>
      <c r="J10" s="17" t="n">
        <f aca="false">ROUND(((G10+H10+I10)/3),2)</f>
        <v>439.07</v>
      </c>
      <c r="K10" s="18" t="n">
        <f aca="false">SQRT(((POWER(G10-J10,2)+POWER(H10-J10,2)+POWER(I10-J10,2))/2))/J10</f>
        <v>0.0795242285354315</v>
      </c>
      <c r="L10" s="16" t="n">
        <f aca="false">J10</f>
        <v>439.07</v>
      </c>
      <c r="M10" s="19" t="n">
        <f aca="false">MIN(G10:I10)</f>
        <v>400</v>
      </c>
      <c r="N10" s="16" t="n">
        <f aca="false">L10*F10</f>
        <v>4390.7</v>
      </c>
      <c r="O10" s="19" t="n">
        <f aca="false">M10*F10</f>
        <v>4000</v>
      </c>
      <c r="R10" s="3"/>
      <c r="V10" s="2"/>
    </row>
    <row r="11" customFormat="false" ht="24.45" hidden="false" customHeight="false" outlineLevel="0" collapsed="false">
      <c r="A11" s="10" t="n">
        <v>2</v>
      </c>
      <c r="B11" s="13" t="s">
        <v>25</v>
      </c>
      <c r="C11" s="10"/>
      <c r="D11" s="14" t="s">
        <v>26</v>
      </c>
      <c r="E11" s="10" t="s">
        <v>24</v>
      </c>
      <c r="F11" s="15" t="n">
        <v>3</v>
      </c>
      <c r="G11" s="16" t="n">
        <v>999</v>
      </c>
      <c r="H11" s="16" t="n">
        <v>989</v>
      </c>
      <c r="I11" s="16" t="n">
        <v>890</v>
      </c>
      <c r="J11" s="17" t="n">
        <f aca="false">ROUND(((G11+H11+I11)/3),2)</f>
        <v>959.33</v>
      </c>
      <c r="K11" s="18" t="n">
        <f aca="false">SQRT(((POWER(G11-J11,2)+POWER(H11-J11,2)+POWER(I11-J11,2))/2))/J11</f>
        <v>0.0628065917629144</v>
      </c>
      <c r="L11" s="16" t="n">
        <f aca="false">J11</f>
        <v>959.33</v>
      </c>
      <c r="M11" s="19" t="n">
        <f aca="false">MIN(G11:I11)</f>
        <v>890</v>
      </c>
      <c r="N11" s="16" t="n">
        <f aca="false">L11*F11</f>
        <v>2877.99</v>
      </c>
      <c r="O11" s="19" t="n">
        <f aca="false">M11*F11</f>
        <v>2670</v>
      </c>
      <c r="R11" s="3"/>
      <c r="V11" s="2"/>
    </row>
    <row r="12" customFormat="false" ht="24.45" hidden="false" customHeight="false" outlineLevel="0" collapsed="false">
      <c r="A12" s="10" t="n">
        <v>3</v>
      </c>
      <c r="B12" s="20" t="s">
        <v>27</v>
      </c>
      <c r="C12" s="10"/>
      <c r="D12" s="14" t="s">
        <v>28</v>
      </c>
      <c r="E12" s="10" t="s">
        <v>24</v>
      </c>
      <c r="F12" s="15" t="n">
        <v>3</v>
      </c>
      <c r="G12" s="16" t="n">
        <v>6999.52</v>
      </c>
      <c r="H12" s="16" t="n">
        <v>6700</v>
      </c>
      <c r="I12" s="16" t="n">
        <v>6500</v>
      </c>
      <c r="J12" s="17" t="n">
        <f aca="false">ROUND(((G12+H12+I12)/3),2)</f>
        <v>6733.17</v>
      </c>
      <c r="K12" s="18" t="n">
        <f aca="false">SQRT(((POWER(G12-J12,2)+POWER(H12-J12,2)+POWER(I12-J12,2))/2))/J12</f>
        <v>0.0373385584768935</v>
      </c>
      <c r="L12" s="16" t="n">
        <f aca="false">J12</f>
        <v>6733.17</v>
      </c>
      <c r="M12" s="19" t="n">
        <f aca="false">MIN(G12:I12)</f>
        <v>6500</v>
      </c>
      <c r="N12" s="16" t="n">
        <f aca="false">L12*F12</f>
        <v>20199.51</v>
      </c>
      <c r="O12" s="19" t="n">
        <f aca="false">M12*F12</f>
        <v>19500</v>
      </c>
      <c r="R12" s="3"/>
      <c r="V12" s="2"/>
    </row>
    <row r="13" customFormat="false" ht="24.45" hidden="false" customHeight="false" outlineLevel="0" collapsed="false">
      <c r="A13" s="10" t="n">
        <v>4</v>
      </c>
      <c r="B13" s="20" t="s">
        <v>29</v>
      </c>
      <c r="C13" s="10"/>
      <c r="D13" s="14" t="s">
        <v>30</v>
      </c>
      <c r="E13" s="10" t="s">
        <v>24</v>
      </c>
      <c r="F13" s="15" t="n">
        <v>1</v>
      </c>
      <c r="G13" s="16" t="n">
        <v>2679.25</v>
      </c>
      <c r="H13" s="16" t="n">
        <v>2990</v>
      </c>
      <c r="I13" s="16" t="n">
        <v>2890</v>
      </c>
      <c r="J13" s="17" t="n">
        <f aca="false">ROUND(((G13+H13+I13)/3),2)</f>
        <v>2853.08</v>
      </c>
      <c r="K13" s="18" t="n">
        <f aca="false">SQRT(((POWER(G13-J13,2)+POWER(H13-J13,2)+POWER(I13-J13,2))/2))/J13</f>
        <v>0.0555996111324785</v>
      </c>
      <c r="L13" s="16" t="n">
        <f aca="false">J13</f>
        <v>2853.08</v>
      </c>
      <c r="M13" s="19" t="n">
        <f aca="false">MIN(G13:I13)</f>
        <v>2679.25</v>
      </c>
      <c r="N13" s="16" t="n">
        <f aca="false">L13*F13</f>
        <v>2853.08</v>
      </c>
      <c r="O13" s="19" t="n">
        <f aca="false">M13*F13</f>
        <v>2679.25</v>
      </c>
      <c r="R13" s="3"/>
      <c r="V13" s="2"/>
    </row>
    <row r="14" customFormat="false" ht="31.2" hidden="false" customHeight="true" outlineLevel="0" collapsed="false">
      <c r="A14" s="21" t="s">
        <v>31</v>
      </c>
      <c r="B14" s="21"/>
      <c r="C14" s="21"/>
      <c r="D14" s="21"/>
      <c r="E14" s="21"/>
      <c r="F14" s="21"/>
      <c r="G14" s="21" t="n">
        <v>330</v>
      </c>
      <c r="H14" s="21" t="n">
        <v>330</v>
      </c>
      <c r="I14" s="21" t="n">
        <v>330</v>
      </c>
      <c r="J14" s="21"/>
      <c r="K14" s="21"/>
      <c r="L14" s="21"/>
      <c r="M14" s="21" t="str">
        <f aca="false">#ref!</f>
        <v>Ошибка:520</v>
      </c>
      <c r="N14" s="22" t="n">
        <f aca="false">SUM(N10:N13)</f>
        <v>30321.28</v>
      </c>
      <c r="O14" s="23" t="n">
        <f aca="false">SUM(O10:O13)</f>
        <v>28849.25</v>
      </c>
      <c r="V14" s="2"/>
    </row>
    <row r="15" customFormat="false" ht="24.45" hidden="false" customHeight="true" outlineLevel="0" collapsed="false">
      <c r="A15" s="24" t="s">
        <v>32</v>
      </c>
      <c r="B15" s="24"/>
      <c r="C15" s="24"/>
      <c r="D15" s="24"/>
      <c r="E15" s="24"/>
      <c r="F15" s="24"/>
      <c r="G15" s="24" t="n">
        <v>331</v>
      </c>
      <c r="H15" s="24" t="n">
        <v>331</v>
      </c>
      <c r="I15" s="24" t="n">
        <v>331</v>
      </c>
      <c r="J15" s="24"/>
      <c r="K15" s="24"/>
      <c r="L15" s="24"/>
      <c r="M15" s="24"/>
      <c r="N15" s="24"/>
      <c r="O15" s="24"/>
    </row>
    <row r="16" customFormat="false" ht="24.45" hidden="false" customHeight="false" outlineLevel="0" collapsed="false">
      <c r="A16" s="25" t="n">
        <f aca="false">N14</f>
        <v>30321.28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customFormat="false" ht="24.45" hidden="false" customHeight="true" outlineLevel="0" collapsed="false">
      <c r="A17" s="26" t="s">
        <v>33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customFormat="false" ht="24.45" hidden="false" customHeight="false" outlineLevel="0" collapsed="false">
      <c r="A18" s="27" t="n">
        <f aca="false">O14</f>
        <v>28849.25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customFormat="false" ht="37.3" hidden="false" customHeight="true" outlineLevel="0" collapsed="false">
      <c r="A19" s="28" t="s">
        <v>34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customFormat="false" ht="15" hidden="false" customHeight="true" outlineLevel="0" collapsed="false">
      <c r="A20" s="29" t="s">
        <v>35</v>
      </c>
      <c r="B20" s="29"/>
      <c r="C20" s="29"/>
    </row>
    <row r="21" customFormat="false" ht="15" hidden="false" customHeight="true" outlineLevel="0" collapsed="false">
      <c r="A21" s="30"/>
      <c r="B21" s="30"/>
      <c r="C21" s="30"/>
      <c r="D21" s="30"/>
    </row>
    <row r="22" customFormat="false" ht="15" hidden="false" customHeight="true" outlineLevel="0" collapsed="false">
      <c r="A22" s="31" t="s">
        <v>36</v>
      </c>
      <c r="B22" s="31"/>
      <c r="C22" s="31"/>
      <c r="D22" s="31"/>
    </row>
    <row r="23" customFormat="false" ht="15" hidden="false" customHeight="true" outlineLevel="0" collapsed="false">
      <c r="A23" s="30" t="s">
        <v>37</v>
      </c>
      <c r="B23" s="30"/>
      <c r="C23" s="30"/>
      <c r="D23" s="30"/>
    </row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5" customFormat="false" ht="38.1" hidden="false" customHeight="true" outlineLevel="0" collapsed="false"/>
    <row r="106" customFormat="false" ht="38.1" hidden="false" customHeight="true" outlineLevel="0" collapsed="false"/>
    <row r="107" customFormat="false" ht="38.1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4:M14"/>
    <mergeCell ref="A15:O15"/>
    <mergeCell ref="A16:O16"/>
    <mergeCell ref="A17:O17"/>
    <mergeCell ref="A18:O18"/>
    <mergeCell ref="A19:O19"/>
    <mergeCell ref="A20:C20"/>
    <mergeCell ref="A21:D21"/>
    <mergeCell ref="A22:D22"/>
    <mergeCell ref="A23:D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1735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2026-08-14T15:30:05Z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