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/>
  <mc:AlternateContent xmlns:mc="http://schemas.openxmlformats.org/markup-compatibility/2006">
    <mc:Choice Requires="x15">
      <x15ac:absPath xmlns:x15ac="http://schemas.microsoft.com/office/spreadsheetml/2010/11/ac" url="C:\Users\Надежда\Desktop\"/>
    </mc:Choice>
  </mc:AlternateContent>
  <xr:revisionPtr revIDLastSave="0" documentId="13_ncr:1_{ADC08391-F685-4A4A-A051-425DC71E9CA8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системный блок" sheetId="1" r:id="rId1"/>
  </sheets>
  <calcPr calcId="191029" refMode="R1C1"/>
</workbook>
</file>

<file path=xl/calcChain.xml><?xml version="1.0" encoding="utf-8"?>
<calcChain xmlns="http://schemas.openxmlformats.org/spreadsheetml/2006/main">
  <c r="G11" i="1" l="1"/>
  <c r="F11" i="1"/>
  <c r="E11" i="1"/>
  <c r="K10" i="1"/>
  <c r="L10" i="1" s="1"/>
  <c r="M10" i="1" s="1"/>
  <c r="N10" i="1" s="1"/>
  <c r="N11" i="1" s="1"/>
  <c r="I10" i="1"/>
  <c r="J10" i="1" s="1"/>
  <c r="H10" i="1"/>
  <c r="I15" i="1" l="1"/>
  <c r="G13" i="1"/>
</calcChain>
</file>

<file path=xl/sharedStrings.xml><?xml version="1.0" encoding="utf-8"?>
<sst xmlns="http://schemas.openxmlformats.org/spreadsheetml/2006/main" count="32" uniqueCount="31">
  <si>
    <t>Утверждаю:</t>
  </si>
  <si>
    <t>Директор</t>
  </si>
  <si>
    <t>______________ Л.В. Смирнова</t>
  </si>
  <si>
    <t>"___" ___________20____г.</t>
  </si>
  <si>
    <t>м.п.</t>
  </si>
  <si>
    <t>№</t>
  </si>
  <si>
    <t>Наименование предмета договора</t>
  </si>
  <si>
    <t>Ед. изм</t>
  </si>
  <si>
    <t>Кол-во</t>
  </si>
  <si>
    <t>Коммерческие предложения (руб./ед.изм.)</t>
  </si>
  <si>
    <t>Оценка однородности совокупности значений выявленных цен, используемых в расчете Н(М)ЦД</t>
  </si>
  <si>
    <t>Н(М)ЦД,  определяемая методом сопоставимых рыночных цен (анализа рынка)*</t>
  </si>
  <si>
    <r>
      <t>Средняя арифметическая цена за единицу     &lt;</t>
    </r>
    <r>
      <rPr>
        <i/>
        <sz val="11"/>
        <rFont val="Times New Roman"/>
        <family val="1"/>
        <charset val="204"/>
      </rPr>
      <t>ц</t>
    </r>
    <r>
      <rPr>
        <sz val="11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</si>
  <si>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</si>
  <si>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1"/>
        <rFont val="Times New Roman"/>
        <family val="1"/>
        <charset val="204"/>
      </rPr>
      <t xml:space="preserve">         (не должен превышать 33%)</t>
    </r>
  </si>
  <si>
    <t>Расчет Н(М)ЦД по формуле; v - количество (объем) закупаемого товара (работы, услуги);
n - количество источников ценовой информации, используемых в расчете;
i - номер источника ценовой информации;
Цi - цена единицы товара, работы, услуги, представленная  в источнике с номером i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комерческих и (или) финансовых условий поставок товаров, выполнения работ, оказания услуг</t>
  </si>
  <si>
    <t>Цена за единицу изм. (руб.)</t>
  </si>
  <si>
    <t>Цена за единицу изм. с округлением (вниз) до сотых долей после запятой (руб.)</t>
  </si>
  <si>
    <t>Н(М)ЦД контракта с учетом округления цены за единицу (руб.)</t>
  </si>
  <si>
    <t>Системный блок</t>
  </si>
  <si>
    <t>шт</t>
  </si>
  <si>
    <t>Итоговые суммы с учётом количества единиц товаров:</t>
  </si>
  <si>
    <t>В результате проведенного расчета Н(М)ЦК  составляет:</t>
  </si>
  <si>
    <t>рублей</t>
  </si>
  <si>
    <t>В результате проведенного расчета Н(М)ЦД Договора составляет:</t>
  </si>
  <si>
    <t>С.Н. Липатова</t>
  </si>
  <si>
    <t>Поставщик 1</t>
  </si>
  <si>
    <t>Поставщик 2</t>
  </si>
  <si>
    <t>Поставщик 3</t>
  </si>
  <si>
    <t>Расчёт начальной (максимальной) цены договора (Н(М)ЦД) закупки на поставку системного блока</t>
  </si>
  <si>
    <t>Специалист по закупкам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</si>
</sst>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0"/>
      <name val="Arial Cy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0" fillId="0" borderId="0" xfId="0"/>
    <xf numFmtId="0" fontId="5" fillId="0" borderId="2" xfId="0" applyFont="1" applyBorder="1" applyAlignment="1">
      <alignment horizontal="center" vertical="center"/>
    </xf>
    <xf numFmtId="0" fontId="5" fillId="0" borderId="2" xfId="1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7" xfId="1" applyNumberFormat="1" applyFont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/>
    </xf>
    <xf numFmtId="2" fontId="6" fillId="0" borderId="0" xfId="0" applyNumberFormat="1" applyFont="1"/>
    <xf numFmtId="0" fontId="6" fillId="0" borderId="0" xfId="0" applyFont="1"/>
    <xf numFmtId="4" fontId="5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2" fontId="4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7" fillId="0" borderId="0" xfId="0" applyFont="1"/>
    <xf numFmtId="4" fontId="4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2" borderId="0" xfId="0" applyFont="1" applyFill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38100</xdr:colOff>
      <xdr:row>8</xdr:row>
      <xdr:rowOff>1295399</xdr:rowOff>
    </xdr:from>
    <xdr:to>
      <xdr:col>8</xdr:col>
      <xdr:colOff>1266824</xdr:colOff>
      <xdr:row>8</xdr:row>
      <xdr:rowOff>1857374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6924676" y="2447925"/>
          <a:ext cx="1228724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114298</xdr:colOff>
      <xdr:row>8</xdr:row>
      <xdr:rowOff>1476374</xdr:rowOff>
    </xdr:from>
    <xdr:to>
      <xdr:col>9</xdr:col>
      <xdr:colOff>1219199</xdr:colOff>
      <xdr:row>8</xdr:row>
      <xdr:rowOff>1904999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220074" y="2457451"/>
          <a:ext cx="1104901" cy="4286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152399</xdr:colOff>
      <xdr:row>8</xdr:row>
      <xdr:rowOff>3876673</xdr:rowOff>
    </xdr:from>
    <xdr:to>
      <xdr:col>10</xdr:col>
      <xdr:colOff>1943099</xdr:colOff>
      <xdr:row>8</xdr:row>
      <xdr:rowOff>4238621</xdr:rowOff>
    </xdr:to>
    <xdr:pic>
      <xdr:nvPicPr>
        <xdr:cNvPr id="12" name="Рисунок 6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9591674" y="5029200"/>
          <a:ext cx="1790700" cy="3619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19"/>
  <sheetViews>
    <sheetView tabSelected="1" topLeftCell="A10" workbookViewId="0">
      <selection activeCell="F27" sqref="F27"/>
    </sheetView>
  </sheetViews>
  <sheetFormatPr defaultRowHeight="15" x14ac:dyDescent="0.25"/>
  <cols>
    <col min="1" max="1" width="5.42578125" style="1" customWidth="1"/>
    <col min="2" max="2" width="34.85546875" customWidth="1"/>
    <col min="3" max="3" width="9.5703125" customWidth="1"/>
    <col min="4" max="4" width="6.5703125" bestFit="1" customWidth="1"/>
    <col min="5" max="5" width="12.7109375" customWidth="1"/>
    <col min="6" max="6" width="14.85546875" customWidth="1"/>
    <col min="7" max="7" width="14.28515625" bestFit="1" customWidth="1"/>
    <col min="8" max="8" width="13.7109375" customWidth="1"/>
    <col min="9" max="9" width="19.42578125" customWidth="1"/>
    <col min="10" max="10" width="18.85546875" customWidth="1"/>
    <col min="11" max="11" width="31.28515625" customWidth="1"/>
    <col min="12" max="12" width="9.85546875" customWidth="1"/>
    <col min="13" max="13" width="9.28515625" customWidth="1"/>
    <col min="14" max="14" width="14.28515625" customWidth="1"/>
    <col min="16" max="16" width="16.5703125" customWidth="1"/>
  </cols>
  <sheetData>
    <row r="2" spans="1:14" ht="18.75" x14ac:dyDescent="0.3">
      <c r="J2" s="30" t="s">
        <v>0</v>
      </c>
      <c r="K2" s="30"/>
    </row>
    <row r="3" spans="1:14" ht="33" customHeight="1" x14ac:dyDescent="0.3">
      <c r="J3" s="2" t="s">
        <v>1</v>
      </c>
      <c r="K3" s="3" t="s">
        <v>2</v>
      </c>
    </row>
    <row r="4" spans="1:14" ht="18.75" x14ac:dyDescent="0.3">
      <c r="J4" s="31" t="s">
        <v>3</v>
      </c>
      <c r="K4" s="31"/>
    </row>
    <row r="5" spans="1:14" x14ac:dyDescent="0.25">
      <c r="J5" t="s">
        <v>4</v>
      </c>
    </row>
    <row r="7" spans="1:14" ht="36.75" customHeight="1" x14ac:dyDescent="0.25">
      <c r="A7" s="32" t="s">
        <v>29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</row>
    <row r="8" spans="1:14" ht="54" customHeight="1" x14ac:dyDescent="0.25">
      <c r="A8" s="33" t="s">
        <v>5</v>
      </c>
      <c r="B8" s="33" t="s">
        <v>6</v>
      </c>
      <c r="C8" s="34" t="s">
        <v>7</v>
      </c>
      <c r="D8" s="34" t="s">
        <v>8</v>
      </c>
      <c r="E8" s="36" t="s">
        <v>9</v>
      </c>
      <c r="F8" s="37"/>
      <c r="G8" s="37"/>
      <c r="H8" s="38" t="s">
        <v>10</v>
      </c>
      <c r="I8" s="38"/>
      <c r="J8" s="38"/>
      <c r="K8" s="39" t="s">
        <v>11</v>
      </c>
      <c r="L8" s="39"/>
      <c r="M8" s="39"/>
      <c r="N8" s="39"/>
    </row>
    <row r="9" spans="1:14" ht="345.75" customHeight="1" x14ac:dyDescent="0.25">
      <c r="A9" s="33"/>
      <c r="B9" s="34"/>
      <c r="C9" s="35"/>
      <c r="D9" s="35"/>
      <c r="E9" s="4" t="s">
        <v>26</v>
      </c>
      <c r="F9" s="4" t="s">
        <v>27</v>
      </c>
      <c r="G9" s="4" t="s">
        <v>28</v>
      </c>
      <c r="H9" s="4" t="s">
        <v>12</v>
      </c>
      <c r="I9" s="4" t="s">
        <v>13</v>
      </c>
      <c r="J9" s="4" t="s">
        <v>14</v>
      </c>
      <c r="K9" s="5" t="s">
        <v>15</v>
      </c>
      <c r="L9" s="4" t="s">
        <v>16</v>
      </c>
      <c r="M9" s="4" t="s">
        <v>17</v>
      </c>
      <c r="N9" s="4" t="s">
        <v>18</v>
      </c>
    </row>
    <row r="10" spans="1:14" s="6" customFormat="1" ht="36.75" customHeight="1" x14ac:dyDescent="0.25">
      <c r="A10" s="7">
        <v>1</v>
      </c>
      <c r="B10" s="8" t="s">
        <v>19</v>
      </c>
      <c r="C10" s="9" t="s">
        <v>20</v>
      </c>
      <c r="D10" s="10">
        <v>1</v>
      </c>
      <c r="E10" s="11">
        <v>48480</v>
      </c>
      <c r="F10" s="11">
        <v>48965</v>
      </c>
      <c r="G10" s="11">
        <v>50419</v>
      </c>
      <c r="H10" s="12">
        <f>AVERAGE(E10:G10)</f>
        <v>49288</v>
      </c>
      <c r="I10" s="13">
        <f>STDEVP(E10:G10)</f>
        <v>823.88389149604484</v>
      </c>
      <c r="J10" s="13">
        <f>(I10/H10)*100</f>
        <v>1.6715709533680507</v>
      </c>
      <c r="K10" s="12">
        <f>((D10/3)*(SUM(E10:G10)))</f>
        <v>49288</v>
      </c>
      <c r="L10" s="12">
        <f>K10/D10</f>
        <v>49288</v>
      </c>
      <c r="M10" s="12">
        <f>ROUNDDOWN(L10,2)</f>
        <v>49288</v>
      </c>
      <c r="N10" s="14">
        <f>M10*D10</f>
        <v>49288</v>
      </c>
    </row>
    <row r="11" spans="1:14" ht="31.5" customHeight="1" x14ac:dyDescent="0.25">
      <c r="B11" s="40" t="s">
        <v>21</v>
      </c>
      <c r="C11" s="41"/>
      <c r="D11" s="42"/>
      <c r="E11" s="15">
        <f>SUMPRODUCT(E10:E10,$D10:$D10)</f>
        <v>48480</v>
      </c>
      <c r="F11" s="15">
        <f>SUMPRODUCT(F10:F10,$D10:$D10)</f>
        <v>48965</v>
      </c>
      <c r="G11" s="15">
        <f>SUMPRODUCT(G10:G10,$D10:$D10)</f>
        <v>50419</v>
      </c>
      <c r="H11" s="16"/>
      <c r="I11" s="17"/>
      <c r="J11" s="17"/>
      <c r="K11" s="17"/>
      <c r="L11" s="17"/>
      <c r="M11" s="17"/>
      <c r="N11" s="18">
        <f>SUM(N10:N10)</f>
        <v>49288</v>
      </c>
    </row>
    <row r="12" spans="1:14" ht="14.25" customHeight="1" x14ac:dyDescent="0.25">
      <c r="B12" s="19"/>
      <c r="C12" s="19"/>
      <c r="D12" s="19"/>
      <c r="E12" s="20"/>
      <c r="F12" s="20"/>
      <c r="G12" s="20"/>
      <c r="H12" s="16"/>
      <c r="I12" s="17"/>
      <c r="J12" s="17"/>
      <c r="K12" s="17"/>
      <c r="L12" s="17"/>
      <c r="M12" s="17"/>
      <c r="N12" s="21"/>
    </row>
    <row r="13" spans="1:14" s="22" customFormat="1" ht="15" customHeight="1" x14ac:dyDescent="0.25">
      <c r="A13" s="43" t="s">
        <v>22</v>
      </c>
      <c r="B13" s="43"/>
      <c r="C13" s="43"/>
      <c r="D13" s="43"/>
      <c r="E13" s="43"/>
      <c r="F13" s="43"/>
      <c r="G13" s="23">
        <f>N11</f>
        <v>49288</v>
      </c>
      <c r="H13" s="24" t="s">
        <v>23</v>
      </c>
      <c r="I13" s="24"/>
      <c r="J13" s="24"/>
      <c r="K13" s="24"/>
    </row>
    <row r="14" spans="1:14" x14ac:dyDescent="0.25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 ht="15" hidden="1" customHeight="1" x14ac:dyDescent="0.25">
      <c r="A15" s="25"/>
      <c r="B15" s="44" t="s">
        <v>24</v>
      </c>
      <c r="C15" s="44"/>
      <c r="D15" s="44"/>
      <c r="E15" s="44"/>
      <c r="F15" s="44"/>
      <c r="G15" s="25"/>
      <c r="H15" s="25"/>
      <c r="I15" s="45">
        <f>N11</f>
        <v>49288</v>
      </c>
      <c r="J15" s="45"/>
      <c r="K15" s="24" t="s">
        <v>23</v>
      </c>
      <c r="L15" s="24"/>
      <c r="M15" s="24"/>
      <c r="N15" s="24"/>
    </row>
    <row r="16" spans="1:14" x14ac:dyDescent="0.25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</row>
    <row r="17" spans="1:7" s="27" customFormat="1" x14ac:dyDescent="0.25">
      <c r="A17" s="28"/>
      <c r="B17" s="27" t="s">
        <v>30</v>
      </c>
      <c r="G17" s="29" t="s">
        <v>25</v>
      </c>
    </row>
    <row r="18" spans="1:7" s="27" customFormat="1" x14ac:dyDescent="0.25">
      <c r="A18" s="28"/>
    </row>
    <row r="19" spans="1:7" s="27" customFormat="1" x14ac:dyDescent="0.25">
      <c r="A19" s="28"/>
    </row>
  </sheetData>
  <mergeCells count="14">
    <mergeCell ref="B11:D11"/>
    <mergeCell ref="A13:F13"/>
    <mergeCell ref="B15:F15"/>
    <mergeCell ref="I15:J15"/>
    <mergeCell ref="J2:K2"/>
    <mergeCell ref="J4:K4"/>
    <mergeCell ref="A7:N7"/>
    <mergeCell ref="A8:A9"/>
    <mergeCell ref="B8:B9"/>
    <mergeCell ref="C8:C9"/>
    <mergeCell ref="D8:D9"/>
    <mergeCell ref="E8:G8"/>
    <mergeCell ref="H8:J8"/>
    <mergeCell ref="K8:N8"/>
  </mergeCells>
  <pageMargins left="0.70866141732283472" right="0.70866141732283472" top="0.74803149606299213" bottom="0.74803149606299213" header="0.31496062992125984" footer="0.31496062992125984"/>
  <pageSetup paperSize="9" scale="45" firstPageNumber="2147483647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системный блок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Камалова Ирина Гизаровна</dc:creator>
  <cp:lastModifiedBy>Надежда</cp:lastModifiedBy>
  <cp:revision>3</cp:revision>
  <dcterms:created xsi:type="dcterms:W3CDTF">2014-01-15T18:15:09Z</dcterms:created>
  <dcterms:modified xsi:type="dcterms:W3CDTF">2026-07-22T10:14:09Z</dcterms:modified>
</cp:coreProperties>
</file>