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1178DE7-9923-43C8-B680-8BCCB265F26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Лист1" sheetId="1" r:id="rId1"/>
    <sheet name="Лист2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7" i="1" l="1"/>
  <c r="N8" i="1"/>
  <c r="O8" i="1" s="1"/>
  <c r="L8" i="1"/>
  <c r="M8" i="1" s="1"/>
  <c r="N7" i="1"/>
  <c r="O7" i="1" s="1"/>
  <c r="N12" i="1"/>
  <c r="O12" i="1"/>
  <c r="N17" i="1"/>
  <c r="O17" i="1" s="1"/>
  <c r="N22" i="1"/>
  <c r="O22" i="1"/>
  <c r="N27" i="1"/>
  <c r="O27" i="1" s="1"/>
  <c r="N32" i="1"/>
  <c r="O32" i="1" s="1"/>
  <c r="N37" i="1"/>
  <c r="O37" i="1" s="1"/>
  <c r="N42" i="1"/>
  <c r="O42" i="1" s="1"/>
  <c r="N47" i="1"/>
  <c r="O47" i="1" s="1"/>
  <c r="N52" i="1"/>
  <c r="O52" i="1"/>
  <c r="F53" i="1"/>
  <c r="L53" i="1" s="1"/>
  <c r="K52" i="1" s="1"/>
  <c r="G53" i="1"/>
  <c r="H53" i="1"/>
  <c r="I53" i="1"/>
  <c r="J53" i="1"/>
  <c r="J54" i="1"/>
  <c r="J55" i="1" s="1"/>
  <c r="J56" i="1" s="1"/>
  <c r="I54" i="1"/>
  <c r="I55" i="1"/>
  <c r="I56" i="1" s="1"/>
  <c r="F48" i="1"/>
  <c r="L48" i="1" s="1"/>
  <c r="K47" i="1" s="1"/>
  <c r="G48" i="1"/>
  <c r="H48" i="1"/>
  <c r="I48" i="1"/>
  <c r="J48" i="1"/>
  <c r="J49" i="1"/>
  <c r="J50" i="1" s="1"/>
  <c r="J51" i="1" s="1"/>
  <c r="I49" i="1"/>
  <c r="I50" i="1"/>
  <c r="I51" i="1" s="1"/>
  <c r="F43" i="1"/>
  <c r="L43" i="1" s="1"/>
  <c r="K42" i="1" s="1"/>
  <c r="G43" i="1"/>
  <c r="H43" i="1"/>
  <c r="I43" i="1"/>
  <c r="J43" i="1"/>
  <c r="J44" i="1"/>
  <c r="J45" i="1" s="1"/>
  <c r="J46" i="1" s="1"/>
  <c r="I44" i="1"/>
  <c r="I45" i="1"/>
  <c r="I46" i="1" s="1"/>
  <c r="F38" i="1"/>
  <c r="L38" i="1" s="1"/>
  <c r="K37" i="1" s="1"/>
  <c r="G38" i="1"/>
  <c r="H38" i="1"/>
  <c r="I38" i="1"/>
  <c r="J38" i="1"/>
  <c r="J39" i="1"/>
  <c r="J40" i="1" s="1"/>
  <c r="J41" i="1" s="1"/>
  <c r="I39" i="1"/>
  <c r="I40" i="1"/>
  <c r="I41" i="1" s="1"/>
  <c r="F33" i="1"/>
  <c r="L33" i="1" s="1"/>
  <c r="K32" i="1" s="1"/>
  <c r="G33" i="1"/>
  <c r="H33" i="1"/>
  <c r="I33" i="1"/>
  <c r="J33" i="1"/>
  <c r="J34" i="1"/>
  <c r="J35" i="1" s="1"/>
  <c r="J36" i="1" s="1"/>
  <c r="I34" i="1"/>
  <c r="I35" i="1"/>
  <c r="I36" i="1" s="1"/>
  <c r="F28" i="1"/>
  <c r="L28" i="1" s="1"/>
  <c r="K27" i="1" s="1"/>
  <c r="G28" i="1"/>
  <c r="H28" i="1"/>
  <c r="I28" i="1"/>
  <c r="J28" i="1"/>
  <c r="J29" i="1"/>
  <c r="J30" i="1" s="1"/>
  <c r="J31" i="1" s="1"/>
  <c r="I29" i="1"/>
  <c r="I30" i="1"/>
  <c r="I31" i="1" s="1"/>
  <c r="F23" i="1"/>
  <c r="L23" i="1" s="1"/>
  <c r="K22" i="1" s="1"/>
  <c r="G23" i="1"/>
  <c r="H23" i="1"/>
  <c r="I23" i="1"/>
  <c r="J23" i="1"/>
  <c r="J24" i="1"/>
  <c r="J25" i="1" s="1"/>
  <c r="J26" i="1" s="1"/>
  <c r="I24" i="1"/>
  <c r="I25" i="1"/>
  <c r="I26" i="1" s="1"/>
  <c r="F18" i="1"/>
  <c r="L18" i="1" s="1"/>
  <c r="K17" i="1" s="1"/>
  <c r="G18" i="1"/>
  <c r="H18" i="1"/>
  <c r="I18" i="1"/>
  <c r="J18" i="1"/>
  <c r="J19" i="1"/>
  <c r="J20" i="1" s="1"/>
  <c r="J21" i="1" s="1"/>
  <c r="I19" i="1"/>
  <c r="I20" i="1"/>
  <c r="I21" i="1" s="1"/>
  <c r="F13" i="1"/>
  <c r="L13" i="1" s="1"/>
  <c r="K12" i="1" s="1"/>
  <c r="G13" i="1"/>
  <c r="H13" i="1"/>
  <c r="I13" i="1"/>
  <c r="J13" i="1"/>
  <c r="J14" i="1"/>
  <c r="J15" i="1" s="1"/>
  <c r="J16" i="1" s="1"/>
  <c r="I14" i="1"/>
  <c r="I15" i="1"/>
  <c r="I16" i="1" s="1"/>
  <c r="J9" i="1"/>
  <c r="J10" i="1" s="1"/>
  <c r="J11" i="1" s="1"/>
  <c r="I9" i="1"/>
  <c r="H9" i="1"/>
  <c r="H10" i="1" s="1"/>
  <c r="H11" i="1" s="1"/>
  <c r="G9" i="1"/>
  <c r="F9" i="1"/>
  <c r="F10" i="1" s="1"/>
  <c r="F11" i="1" s="1"/>
  <c r="G10" i="1"/>
  <c r="G11" i="1" s="1"/>
  <c r="I10" i="1"/>
  <c r="I11" i="1" s="1"/>
  <c r="G29" i="1" l="1"/>
  <c r="G30" i="1" s="1"/>
  <c r="G31" i="1" s="1"/>
  <c r="F29" i="1"/>
  <c r="F30" i="1" s="1"/>
  <c r="F31" i="1" s="1"/>
  <c r="L27" i="1" s="1"/>
  <c r="M27" i="1" s="1"/>
  <c r="H29" i="1"/>
  <c r="H30" i="1" s="1"/>
  <c r="H31" i="1" s="1"/>
  <c r="G39" i="1"/>
  <c r="G40" i="1" s="1"/>
  <c r="G41" i="1" s="1"/>
  <c r="F39" i="1"/>
  <c r="F40" i="1" s="1"/>
  <c r="F41" i="1" s="1"/>
  <c r="L37" i="1" s="1"/>
  <c r="M37" i="1" s="1"/>
  <c r="H39" i="1"/>
  <c r="H40" i="1" s="1"/>
  <c r="H41" i="1" s="1"/>
  <c r="G54" i="1"/>
  <c r="G55" i="1" s="1"/>
  <c r="G56" i="1" s="1"/>
  <c r="F54" i="1"/>
  <c r="F55" i="1" s="1"/>
  <c r="F56" i="1" s="1"/>
  <c r="L52" i="1" s="1"/>
  <c r="M52" i="1" s="1"/>
  <c r="H54" i="1"/>
  <c r="H55" i="1" s="1"/>
  <c r="H56" i="1" s="1"/>
  <c r="G24" i="1"/>
  <c r="G25" i="1" s="1"/>
  <c r="G26" i="1" s="1"/>
  <c r="F24" i="1"/>
  <c r="F25" i="1" s="1"/>
  <c r="F26" i="1" s="1"/>
  <c r="H24" i="1"/>
  <c r="H25" i="1" s="1"/>
  <c r="H26" i="1" s="1"/>
  <c r="G44" i="1"/>
  <c r="G45" i="1" s="1"/>
  <c r="G46" i="1" s="1"/>
  <c r="F44" i="1"/>
  <c r="F45" i="1" s="1"/>
  <c r="F46" i="1" s="1"/>
  <c r="H44" i="1"/>
  <c r="H45" i="1" s="1"/>
  <c r="H46" i="1" s="1"/>
  <c r="G49" i="1"/>
  <c r="G50" i="1" s="1"/>
  <c r="G51" i="1" s="1"/>
  <c r="F49" i="1"/>
  <c r="F50" i="1" s="1"/>
  <c r="F51" i="1" s="1"/>
  <c r="H49" i="1"/>
  <c r="H50" i="1" s="1"/>
  <c r="H51" i="1" s="1"/>
  <c r="G19" i="1"/>
  <c r="G20" i="1" s="1"/>
  <c r="G21" i="1" s="1"/>
  <c r="F19" i="1"/>
  <c r="F20" i="1" s="1"/>
  <c r="F21" i="1" s="1"/>
  <c r="H19" i="1"/>
  <c r="H20" i="1" s="1"/>
  <c r="H21" i="1" s="1"/>
  <c r="L7" i="1"/>
  <c r="M7" i="1" s="1"/>
  <c r="G14" i="1"/>
  <c r="G15" i="1" s="1"/>
  <c r="G16" i="1" s="1"/>
  <c r="F14" i="1"/>
  <c r="F15" i="1" s="1"/>
  <c r="F16" i="1" s="1"/>
  <c r="L12" i="1" s="1"/>
  <c r="M12" i="1" s="1"/>
  <c r="H14" i="1"/>
  <c r="H15" i="1" s="1"/>
  <c r="H16" i="1" s="1"/>
  <c r="G34" i="1"/>
  <c r="G35" i="1" s="1"/>
  <c r="G36" i="1" s="1"/>
  <c r="F34" i="1"/>
  <c r="F35" i="1" s="1"/>
  <c r="F36" i="1" s="1"/>
  <c r="L32" i="1" s="1"/>
  <c r="M32" i="1" s="1"/>
  <c r="H34" i="1"/>
  <c r="H35" i="1" s="1"/>
  <c r="H36" i="1" s="1"/>
  <c r="L42" i="1" l="1"/>
  <c r="M42" i="1" s="1"/>
  <c r="L17" i="1"/>
  <c r="M17" i="1" s="1"/>
  <c r="L22" i="1"/>
  <c r="M22" i="1" s="1"/>
  <c r="L47" i="1"/>
  <c r="M47" i="1" s="1"/>
</calcChain>
</file>

<file path=xl/sharedStrings.xml><?xml version="1.0" encoding="utf-8"?>
<sst xmlns="http://schemas.openxmlformats.org/spreadsheetml/2006/main" count="96" uniqueCount="44">
  <si>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</si>
  <si>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</si>
  <si>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</si>
  <si>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</si>
  <si>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</si>
  <si>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</si>
  <si>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Среднее квадратичное отклонение</t>
  </si>
  <si>
    <t>Коэффициент вариации (%)</t>
  </si>
  <si>
    <t>Цена (руб.)</t>
  </si>
  <si>
    <t>(подпись/расшифровка подписи)</t>
  </si>
  <si>
    <t>1</t>
  </si>
  <si>
    <t>Средняя цена (руб.)</t>
  </si>
  <si>
    <t xml:space="preserve">/ </t>
  </si>
  <si>
    <t>Минимальная цена (руб.)</t>
  </si>
  <si>
    <t>{Поставщик_1}</t>
  </si>
  <si>
    <t>{Поставщик_2}</t>
  </si>
  <si>
    <t>{Поставщик_3}</t>
  </si>
  <si>
    <t>Дисперсия (мера разброса данных вокруг среднего значения)</t>
  </si>
  <si>
    <t>Возведение в квадрат</t>
  </si>
  <si>
    <t>Отмена отрицательных значений</t>
  </si>
  <si>
    <t>ЦК (по минимальной цене)</t>
  </si>
  <si>
    <t>На основании проведенного анализа рынка и расчетов, ЦК составляет:</t>
  </si>
  <si>
    <t xml:space="preserve">Дата расчета обоснования цены контракта: </t>
  </si>
  <si>
    <t>(ФИО)</t>
  </si>
  <si>
    <t>(должность)</t>
  </si>
  <si>
    <t>Обоснование минимальной цены контракта (договора)</t>
  </si>
  <si>
    <t>любое число равно 1</t>
  </si>
  <si>
    <t xml:space="preserve"> *меняем данные только в желтых строчках, *при отсуствии цены ставим 0 и оптом не удаляем (поедет формула)</t>
  </si>
  <si>
    <t>Штука</t>
  </si>
  <si>
    <t>Обложка дла переплета А3 пластиковая</t>
  </si>
  <si>
    <t>Обложка дла переплета А4 картон</t>
  </si>
  <si>
    <t>Обложка дла переплета А3 картон</t>
  </si>
  <si>
    <t>Пужина для переплета пластиковая 0,8 мм</t>
  </si>
  <si>
    <t>Пужина для переплета пластиковая 10 мм</t>
  </si>
  <si>
    <t>Пужина для переплета пластиковая 12 мм</t>
  </si>
  <si>
    <t>Пужина для переплета пластиковая 14 мм</t>
  </si>
  <si>
    <t>Пужина для переплета пластиковая 16 мм</t>
  </si>
  <si>
    <t>Пужина для переплета пластиковая 18 мм</t>
  </si>
  <si>
    <t>Екименко Е.Ю.</t>
  </si>
  <si>
    <t>зав складом</t>
  </si>
  <si>
    <t>Бумага для офисной техники</t>
  </si>
  <si>
    <t>Пачка</t>
  </si>
  <si>
    <t>вх. 132 от 07.08.26 г</t>
  </si>
  <si>
    <t>вх. б/н от 07.08.26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</si>
</sst>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#########"/>
    <numFmt numFmtId="165" formatCode="#,##0.00\ &quot;₽&quot;"/>
    <numFmt numFmtId="166" formatCode="#,##0.00000000000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0" tint="-0.14999847407452621"/>
      <name val="Times New Roman"/>
      <family val="1"/>
      <charset val="204"/>
    </font>
    <font>
      <i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C0C0C0"/>
      </left>
      <right/>
      <top/>
      <bottom/>
      <diagonal/>
    </border>
    <border>
      <left style="medium">
        <color rgb="FFC0C0C0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medium">
        <color rgb="FFC0C0C0"/>
      </left>
      <right/>
      <top style="medium">
        <color rgb="FFC0C0C0"/>
      </top>
      <bottom style="thin">
        <color theme="1"/>
      </bottom>
      <diagonal/>
    </border>
    <border>
      <left/>
      <right/>
      <top style="medium">
        <color rgb="FFC0C0C0"/>
      </top>
      <bottom style="thin">
        <color theme="1"/>
      </bottom>
      <diagonal/>
    </border>
    <border>
      <left/>
      <right style="medium">
        <color rgb="FFC0C0C0"/>
      </right>
      <top style="medium">
        <color rgb="FFC0C0C0"/>
      </top>
      <bottom style="thin">
        <color theme="1"/>
      </bottom>
      <diagonal/>
    </border>
    <border>
      <left/>
      <right style="medium">
        <color rgb="FFC0C0C0"/>
      </right>
      <top/>
      <bottom/>
      <diagonal/>
    </border>
    <border>
      <left/>
      <right style="medium">
        <color rgb="FFC0C0C0"/>
      </right>
      <top/>
      <bottom style="thin">
        <color theme="1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 applyAlignment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vertical="top" wrapText="1"/>
    </xf>
    <xf numFmtId="2" fontId="2" fillId="0" borderId="0" xfId="0" applyNumberFormat="1" applyFo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165" fontId="9" fillId="0" borderId="10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11" fillId="0" borderId="0" xfId="0" applyNumberFormat="1" applyFont="1"/>
    <xf numFmtId="0" fontId="11" fillId="0" borderId="0" xfId="0" applyFont="1"/>
    <xf numFmtId="2" fontId="12" fillId="0" borderId="0" xfId="0" applyNumberFormat="1" applyFont="1"/>
    <xf numFmtId="0" fontId="12" fillId="0" borderId="0" xfId="0" applyFont="1"/>
    <xf numFmtId="0" fontId="7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164" fontId="13" fillId="0" borderId="24" xfId="0" applyNumberFormat="1" applyFont="1" applyBorder="1" applyAlignment="1">
      <alignment horizontal="center" vertical="center" wrapText="1"/>
    </xf>
    <xf numFmtId="4" fontId="13" fillId="0" borderId="24" xfId="0" applyNumberFormat="1" applyFont="1" applyBorder="1" applyAlignment="1">
      <alignment horizontal="center" vertical="center" wrapText="1"/>
    </xf>
    <xf numFmtId="164" fontId="13" fillId="0" borderId="25" xfId="0" applyNumberFormat="1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 wrapText="1"/>
    </xf>
    <xf numFmtId="166" fontId="13" fillId="0" borderId="0" xfId="0" applyNumberFormat="1" applyFont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center" wrapText="1"/>
    </xf>
    <xf numFmtId="164" fontId="13" fillId="0" borderId="10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64" fontId="13" fillId="2" borderId="24" xfId="0" applyNumberFormat="1" applyFont="1" applyFill="1" applyBorder="1" applyAlignment="1">
      <alignment horizontal="center" vertical="center" wrapText="1"/>
    </xf>
    <xf numFmtId="164" fontId="13" fillId="2" borderId="0" xfId="0" applyNumberFormat="1" applyFont="1" applyFill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9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36739</xdr:colOff>
      <xdr:row>5</xdr:row>
      <xdr:rowOff>10885</xdr:rowOff>
    </xdr:from>
    <xdr:to>
      <xdr:col>11</xdr:col>
      <xdr:colOff>925285</xdr:colOff>
      <xdr:row>5</xdr:row>
      <xdr:rowOff>500742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29282" y="1817914"/>
          <a:ext cx="888546" cy="48985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12</xdr:col>
      <xdr:colOff>28577</xdr:colOff>
      <xdr:row>5</xdr:row>
      <xdr:rowOff>97971</xdr:rowOff>
    </xdr:from>
    <xdr:to>
      <xdr:col>12</xdr:col>
      <xdr:colOff>990601</xdr:colOff>
      <xdr:row>5</xdr:row>
      <xdr:rowOff>435429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51206" y="1905000"/>
          <a:ext cx="962024" cy="337458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7"/>
  <sheetViews>
    <sheetView tabSelected="1" view="pageBreakPreview" zoomScaleNormal="100" zoomScaleSheetLayoutView="100" workbookViewId="0">
      <selection activeCell="N62" sqref="N62"/>
    </sheetView>
  </sheetViews>
  <sheetFormatPr defaultColWidth="9" defaultRowHeight="14.4" x14ac:dyDescent="0.3"/>
  <cols>
    <col min="1" max="1" width="5.33203125" style="2" customWidth="1"/>
    <col min="2" max="2" width="20.88671875" style="2" customWidth="1"/>
    <col min="3" max="3" width="9.6640625" style="2" customWidth="1"/>
    <col min="4" max="4" width="14.6640625" style="2" customWidth="1"/>
    <col min="5" max="5" width="9.6640625" style="2" customWidth="1"/>
    <col min="6" max="6" width="20.33203125" style="7" customWidth="1"/>
    <col min="7" max="7" width="18" style="7" customWidth="1"/>
    <col min="8" max="8" width="16.33203125" style="7" customWidth="1"/>
    <col min="9" max="10" width="17.6640625" style="7" customWidth="1"/>
    <col min="11" max="14" width="16.33203125" style="7" customWidth="1"/>
    <col min="15" max="15" width="18.88671875" style="2" customWidth="1"/>
    <col min="16" max="16" width="18.44140625" style="2" customWidth="1"/>
    <col min="17" max="1010" width="9.109375" style="2" customWidth="1"/>
    <col min="1011" max="16384" width="9" style="2"/>
  </cols>
  <sheetData>
    <row r="1" spans="1:17" ht="18" customHeight="1" x14ac:dyDescent="0.3">
      <c r="A1" s="46" t="s">
        <v>27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7" ht="23.4" customHeight="1" x14ac:dyDescent="0.3">
      <c r="A2" s="69" t="s">
        <v>25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17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4"/>
      <c r="M3" s="3"/>
      <c r="N3" s="3"/>
    </row>
    <row r="4" spans="1:17" ht="38.4" customHeight="1" x14ac:dyDescent="0.3">
      <c r="A4" s="85" t="s">
        <v>0</v>
      </c>
      <c r="B4" s="85" t="s">
        <v>1</v>
      </c>
      <c r="C4" s="85"/>
      <c r="D4" s="85" t="s">
        <v>2</v>
      </c>
      <c r="E4" s="53" t="s">
        <v>3</v>
      </c>
      <c r="F4" s="12" t="s">
        <v>14</v>
      </c>
      <c r="G4" s="12" t="s">
        <v>15</v>
      </c>
      <c r="H4" s="12" t="s">
        <v>16</v>
      </c>
      <c r="I4" s="5" t="s">
        <v>4</v>
      </c>
      <c r="J4" s="5" t="s">
        <v>5</v>
      </c>
      <c r="K4" s="79" t="s">
        <v>11</v>
      </c>
      <c r="L4" s="72" t="s">
        <v>6</v>
      </c>
      <c r="M4" s="74" t="s">
        <v>7</v>
      </c>
      <c r="N4" s="78" t="s">
        <v>13</v>
      </c>
      <c r="O4" s="82" t="s">
        <v>20</v>
      </c>
    </row>
    <row r="5" spans="1:17" ht="38.4" customHeight="1" x14ac:dyDescent="0.3">
      <c r="A5" s="85"/>
      <c r="B5" s="85"/>
      <c r="C5" s="85"/>
      <c r="D5" s="85"/>
      <c r="E5" s="53"/>
      <c r="F5" s="12" t="s">
        <v>42</v>
      </c>
      <c r="G5" s="12" t="s">
        <v>43</v>
      </c>
      <c r="H5" s="12" t="s">
        <v>43</v>
      </c>
      <c r="I5" s="12" t="s">
        <v>43</v>
      </c>
      <c r="J5" s="12" t="s">
        <v>43</v>
      </c>
      <c r="K5" s="80"/>
      <c r="L5" s="73"/>
      <c r="M5" s="75"/>
      <c r="N5" s="78"/>
      <c r="O5" s="83"/>
    </row>
    <row r="6" spans="1:17" ht="45" customHeight="1" x14ac:dyDescent="0.3">
      <c r="A6" s="85"/>
      <c r="B6" s="85"/>
      <c r="C6" s="85"/>
      <c r="D6" s="85"/>
      <c r="E6" s="53"/>
      <c r="F6" s="5" t="s">
        <v>8</v>
      </c>
      <c r="G6" s="5" t="s">
        <v>8</v>
      </c>
      <c r="H6" s="5" t="s">
        <v>8</v>
      </c>
      <c r="I6" s="5" t="s">
        <v>8</v>
      </c>
      <c r="J6" s="5" t="s">
        <v>8</v>
      </c>
      <c r="K6" s="81"/>
      <c r="L6" s="6"/>
      <c r="M6" s="6"/>
      <c r="N6" s="53"/>
      <c r="O6" s="84"/>
    </row>
    <row r="7" spans="1:17" ht="37.950000000000003" customHeight="1" x14ac:dyDescent="0.3">
      <c r="A7" s="17" t="s">
        <v>10</v>
      </c>
      <c r="B7" s="47" t="s">
        <v>40</v>
      </c>
      <c r="C7" s="48"/>
      <c r="D7" s="22" t="s">
        <v>41</v>
      </c>
      <c r="E7" s="23">
        <v>700</v>
      </c>
      <c r="F7" s="13">
        <v>330</v>
      </c>
      <c r="G7" s="13">
        <v>457.38</v>
      </c>
      <c r="H7" s="13">
        <v>459</v>
      </c>
      <c r="I7" s="13">
        <v>468.07</v>
      </c>
      <c r="J7" s="13">
        <v>580</v>
      </c>
      <c r="K7" s="13">
        <v>168</v>
      </c>
      <c r="L7" s="14" t="e">
        <f>SQRT((F11+G11+H11+I11+J11)/(L8-1))</f>
        <v>#NUM!</v>
      </c>
      <c r="M7" s="16" t="e">
        <f>L7/K7*100%</f>
        <v>#NUM!</v>
      </c>
      <c r="N7" s="34">
        <f>SMALL(F7:J7,COUNTIF(F7:J7,"=0")+1)</f>
        <v>330</v>
      </c>
      <c r="O7" s="13">
        <f>N7*E7</f>
        <v>231000</v>
      </c>
      <c r="P7" s="7"/>
      <c r="Q7" s="7"/>
    </row>
    <row r="8" spans="1:17" ht="37.950000000000003" customHeight="1" x14ac:dyDescent="0.3">
      <c r="A8" s="17" t="s">
        <v>10</v>
      </c>
      <c r="B8" s="47" t="s">
        <v>40</v>
      </c>
      <c r="C8" s="48"/>
      <c r="D8" s="22" t="s">
        <v>41</v>
      </c>
      <c r="E8" s="23">
        <v>50</v>
      </c>
      <c r="F8" s="13">
        <v>1000</v>
      </c>
      <c r="G8" s="13">
        <v>1000</v>
      </c>
      <c r="H8" s="13">
        <v>1099</v>
      </c>
      <c r="I8" s="13">
        <v>1776</v>
      </c>
      <c r="J8" s="13">
        <v>1880</v>
      </c>
      <c r="K8" s="13">
        <v>168</v>
      </c>
      <c r="L8" s="14" t="e">
        <f>SQRT((F12+G12+H12+I12+J12)/(L9-1))</f>
        <v>#NUM!</v>
      </c>
      <c r="M8" s="16" t="e">
        <f>L8/K8*100%</f>
        <v>#NUM!</v>
      </c>
      <c r="N8" s="34">
        <f>SMALL(F8:J8,COUNTIF(F8:J8,"=0")+1)</f>
        <v>1000</v>
      </c>
      <c r="O8" s="13">
        <f>N8*E8</f>
        <v>50000</v>
      </c>
      <c r="P8" s="7"/>
      <c r="Q8" s="7"/>
    </row>
    <row r="9" spans="1:17" s="19" customFormat="1" ht="3.6" customHeight="1" x14ac:dyDescent="0.3">
      <c r="A9" s="40" t="s">
        <v>17</v>
      </c>
      <c r="B9" s="41"/>
      <c r="C9" s="41"/>
      <c r="D9" s="41"/>
      <c r="E9" s="41"/>
      <c r="F9" s="27">
        <f>IF(F7&gt;0, F7-K7,0)</f>
        <v>162</v>
      </c>
      <c r="G9" s="27">
        <f>IF(G7&gt;0, G7-K7,0)</f>
        <v>289.38</v>
      </c>
      <c r="H9" s="27">
        <f>IF(H7&gt;0, H7-K7,0)</f>
        <v>291</v>
      </c>
      <c r="I9" s="27">
        <f>IF(I7&gt;0, I7-K7,0)</f>
        <v>300.07</v>
      </c>
      <c r="J9" s="27">
        <f>IF(J7&gt;0, J7-K7,0)</f>
        <v>412</v>
      </c>
      <c r="K9" s="27"/>
      <c r="L9" s="28"/>
      <c r="M9" s="27"/>
      <c r="N9" s="36"/>
      <c r="O9" s="29"/>
      <c r="P9" s="18"/>
      <c r="Q9" s="18"/>
    </row>
    <row r="10" spans="1:17" s="19" customFormat="1" ht="3.6" customHeight="1" x14ac:dyDescent="0.3">
      <c r="A10" s="40" t="s">
        <v>19</v>
      </c>
      <c r="B10" s="41"/>
      <c r="C10" s="41"/>
      <c r="D10" s="41"/>
      <c r="E10" s="41"/>
      <c r="F10" s="27">
        <f>ABS(F9)</f>
        <v>162</v>
      </c>
      <c r="G10" s="27">
        <f>ABS(G9)</f>
        <v>289.38</v>
      </c>
      <c r="H10" s="27">
        <f>ABS(H9)</f>
        <v>291</v>
      </c>
      <c r="I10" s="27">
        <f>ABS(I9)</f>
        <v>300.07</v>
      </c>
      <c r="J10" s="27">
        <f>ABS(J9)</f>
        <v>412</v>
      </c>
      <c r="K10" s="27"/>
      <c r="L10" s="28"/>
      <c r="M10" s="27"/>
      <c r="N10" s="36"/>
      <c r="O10" s="29"/>
      <c r="P10" s="18"/>
      <c r="Q10" s="18"/>
    </row>
    <row r="11" spans="1:17" s="19" customFormat="1" ht="1.5" customHeight="1" x14ac:dyDescent="0.3">
      <c r="A11" s="42" t="s">
        <v>18</v>
      </c>
      <c r="B11" s="43"/>
      <c r="C11" s="43"/>
      <c r="D11" s="43"/>
      <c r="E11" s="43"/>
      <c r="F11" s="30">
        <f>F10^2</f>
        <v>26244</v>
      </c>
      <c r="G11" s="30">
        <f>G10^2</f>
        <v>83740.784400000004</v>
      </c>
      <c r="H11" s="30">
        <f>H10^2</f>
        <v>84681</v>
      </c>
      <c r="I11" s="30">
        <f>I10^2</f>
        <v>90042.0049</v>
      </c>
      <c r="J11" s="30">
        <f>J10^2</f>
        <v>169744</v>
      </c>
      <c r="K11" s="30"/>
      <c r="L11" s="31"/>
      <c r="M11" s="30"/>
      <c r="N11" s="37"/>
      <c r="O11" s="32"/>
      <c r="P11" s="18"/>
      <c r="Q11" s="18"/>
    </row>
    <row r="12" spans="1:17" ht="37.5" hidden="1" customHeight="1" x14ac:dyDescent="0.3">
      <c r="A12" s="17">
        <v>2</v>
      </c>
      <c r="B12" s="47" t="s">
        <v>29</v>
      </c>
      <c r="C12" s="48"/>
      <c r="D12" s="22" t="s">
        <v>28</v>
      </c>
      <c r="E12" s="23">
        <v>500</v>
      </c>
      <c r="F12" s="13">
        <v>16.62</v>
      </c>
      <c r="G12" s="13">
        <v>22</v>
      </c>
      <c r="H12" s="13">
        <v>35</v>
      </c>
      <c r="I12" s="13">
        <v>0</v>
      </c>
      <c r="J12" s="13">
        <v>0</v>
      </c>
      <c r="K12" s="13">
        <f>(F12+G12+H12+I12+J12)/L13</f>
        <v>24.540000000000003</v>
      </c>
      <c r="L12" s="14">
        <f>SQRT((F16+G16+H16+I16+J16)/(L13-1))</f>
        <v>9.4495925838101602</v>
      </c>
      <c r="M12" s="16">
        <f>L12/K12*100%</f>
        <v>0.38506897244540178</v>
      </c>
      <c r="N12" s="34">
        <f>SMALL(F12:J12,COUNTIF(F12:J12,"=0")+1)</f>
        <v>16.62</v>
      </c>
      <c r="O12" s="13">
        <f>N12*E12</f>
        <v>8310</v>
      </c>
      <c r="P12" s="7"/>
      <c r="Q12" s="7"/>
    </row>
    <row r="13" spans="1:17" s="21" customFormat="1" ht="3.6" hidden="1" customHeight="1" x14ac:dyDescent="0.3">
      <c r="A13" s="38">
        <v>4</v>
      </c>
      <c r="B13" s="39"/>
      <c r="C13" s="39"/>
      <c r="D13" s="39"/>
      <c r="E13" s="39"/>
      <c r="F13" s="24">
        <f>IF(F12&gt;0,1,0)</f>
        <v>1</v>
      </c>
      <c r="G13" s="24">
        <f>IF(G12&gt;0,1,0)</f>
        <v>1</v>
      </c>
      <c r="H13" s="24">
        <f>IF(H12&gt;0,1,0)</f>
        <v>1</v>
      </c>
      <c r="I13" s="24">
        <f>IF(I12&gt;0,1,0)</f>
        <v>0</v>
      </c>
      <c r="J13" s="24">
        <f>IF(J12&gt;0,1,0)</f>
        <v>0</v>
      </c>
      <c r="K13" s="24"/>
      <c r="L13" s="25">
        <f>F13+G13+H13+I13+J13</f>
        <v>3</v>
      </c>
      <c r="M13" s="24"/>
      <c r="N13" s="35"/>
      <c r="O13" s="26"/>
      <c r="P13" s="20"/>
      <c r="Q13" s="20"/>
    </row>
    <row r="14" spans="1:17" s="19" customFormat="1" ht="3.6" hidden="1" customHeight="1" x14ac:dyDescent="0.3">
      <c r="A14" s="40" t="s">
        <v>17</v>
      </c>
      <c r="B14" s="41"/>
      <c r="C14" s="41"/>
      <c r="D14" s="41"/>
      <c r="E14" s="41"/>
      <c r="F14" s="27">
        <f>IF(F12&gt;0, F12-K12,0)</f>
        <v>-7.9200000000000017</v>
      </c>
      <c r="G14" s="27">
        <f>IF(G12&gt;0, G12-K12,0)</f>
        <v>-2.5400000000000027</v>
      </c>
      <c r="H14" s="27">
        <f>IF(H12&gt;0, H12-K12,0)</f>
        <v>10.459999999999997</v>
      </c>
      <c r="I14" s="27">
        <f>IF(I12&gt;0, I12-K12,0)</f>
        <v>0</v>
      </c>
      <c r="J14" s="27">
        <f>IF(J12&gt;0, J12-K12,0)</f>
        <v>0</v>
      </c>
      <c r="K14" s="27"/>
      <c r="L14" s="28"/>
      <c r="M14" s="27"/>
      <c r="N14" s="36"/>
      <c r="O14" s="29"/>
      <c r="P14" s="18"/>
      <c r="Q14" s="18"/>
    </row>
    <row r="15" spans="1:17" s="19" customFormat="1" ht="3" hidden="1" customHeight="1" x14ac:dyDescent="0.3">
      <c r="A15" s="40" t="s">
        <v>19</v>
      </c>
      <c r="B15" s="41"/>
      <c r="C15" s="41"/>
      <c r="D15" s="41"/>
      <c r="E15" s="41"/>
      <c r="F15" s="27">
        <f>ABS(F14)</f>
        <v>7.9200000000000017</v>
      </c>
      <c r="G15" s="27">
        <f>ABS(G14)</f>
        <v>2.5400000000000027</v>
      </c>
      <c r="H15" s="27">
        <f>ABS(H14)</f>
        <v>10.459999999999997</v>
      </c>
      <c r="I15" s="27">
        <f>ABS(I14)</f>
        <v>0</v>
      </c>
      <c r="J15" s="27">
        <f>ABS(J14)</f>
        <v>0</v>
      </c>
      <c r="K15" s="27"/>
      <c r="L15" s="28"/>
      <c r="M15" s="27"/>
      <c r="N15" s="36"/>
      <c r="O15" s="29"/>
      <c r="P15" s="18"/>
      <c r="Q15" s="18"/>
    </row>
    <row r="16" spans="1:17" s="19" customFormat="1" ht="2.25" hidden="1" customHeight="1" x14ac:dyDescent="0.3">
      <c r="A16" s="42" t="s">
        <v>18</v>
      </c>
      <c r="B16" s="43"/>
      <c r="C16" s="43"/>
      <c r="D16" s="43"/>
      <c r="E16" s="43"/>
      <c r="F16" s="30">
        <f>F15^2</f>
        <v>62.726400000000027</v>
      </c>
      <c r="G16" s="30">
        <f>G15^2</f>
        <v>6.4516000000000133</v>
      </c>
      <c r="H16" s="30">
        <f>H15^2</f>
        <v>109.41159999999995</v>
      </c>
      <c r="I16" s="30">
        <f>I15^2</f>
        <v>0</v>
      </c>
      <c r="J16" s="30">
        <f>J15^2</f>
        <v>0</v>
      </c>
      <c r="K16" s="30"/>
      <c r="L16" s="31"/>
      <c r="M16" s="30"/>
      <c r="N16" s="37"/>
      <c r="O16" s="32"/>
      <c r="P16" s="18"/>
      <c r="Q16" s="18"/>
    </row>
    <row r="17" spans="1:17" ht="37.5" hidden="1" customHeight="1" x14ac:dyDescent="0.3">
      <c r="A17" s="17">
        <v>3</v>
      </c>
      <c r="B17" s="47" t="s">
        <v>30</v>
      </c>
      <c r="C17" s="48"/>
      <c r="D17" s="22" t="s">
        <v>28</v>
      </c>
      <c r="E17" s="23">
        <v>1000</v>
      </c>
      <c r="F17" s="13">
        <v>7.58</v>
      </c>
      <c r="G17" s="13">
        <v>18507</v>
      </c>
      <c r="H17" s="13">
        <v>15.3</v>
      </c>
      <c r="I17" s="13">
        <v>0</v>
      </c>
      <c r="J17" s="13">
        <v>0</v>
      </c>
      <c r="K17" s="13">
        <f>(F17+G17+H17+I17+J17)/L18</f>
        <v>6176.626666666667</v>
      </c>
      <c r="L17" s="14">
        <f>SQRT((F21+G21+H21+I21+J21)/(L18-1))</f>
        <v>10678.417242463105</v>
      </c>
      <c r="M17" s="16">
        <f>L17/K17*100%</f>
        <v>1.7288429135746866</v>
      </c>
      <c r="N17" s="34">
        <f>SMALL(F17:J17,COUNTIF(F17:J17,"=0")+1)</f>
        <v>7.58</v>
      </c>
      <c r="O17" s="13">
        <f>N17*E17</f>
        <v>7580</v>
      </c>
      <c r="P17" s="7"/>
      <c r="Q17" s="7"/>
    </row>
    <row r="18" spans="1:17" s="21" customFormat="1" ht="3.6" hidden="1" customHeight="1" x14ac:dyDescent="0.3">
      <c r="A18" s="38" t="s">
        <v>26</v>
      </c>
      <c r="B18" s="39"/>
      <c r="C18" s="39"/>
      <c r="D18" s="39"/>
      <c r="E18" s="39"/>
      <c r="F18" s="24">
        <f>IF(F17&gt;0,1,0)</f>
        <v>1</v>
      </c>
      <c r="G18" s="24">
        <f>IF(G17&gt;0,1,0)</f>
        <v>1</v>
      </c>
      <c r="H18" s="24">
        <f>IF(H17&gt;0,1,0)</f>
        <v>1</v>
      </c>
      <c r="I18" s="24">
        <f>IF(I17&gt;0,1,0)</f>
        <v>0</v>
      </c>
      <c r="J18" s="24">
        <f>IF(J17&gt;0,1,0)</f>
        <v>0</v>
      </c>
      <c r="K18" s="24"/>
      <c r="L18" s="25">
        <f>F18+G18+H18+I18+J18</f>
        <v>3</v>
      </c>
      <c r="M18" s="24"/>
      <c r="N18" s="35"/>
      <c r="O18" s="26"/>
      <c r="P18" s="20"/>
      <c r="Q18" s="20"/>
    </row>
    <row r="19" spans="1:17" s="19" customFormat="1" ht="3" hidden="1" customHeight="1" x14ac:dyDescent="0.3">
      <c r="A19" s="40" t="s">
        <v>17</v>
      </c>
      <c r="B19" s="41"/>
      <c r="C19" s="41"/>
      <c r="D19" s="41"/>
      <c r="E19" s="41"/>
      <c r="F19" s="27">
        <f>IF(F17&gt;0, F17-K17,0)</f>
        <v>-6169.0466666666671</v>
      </c>
      <c r="G19" s="27">
        <f>IF(G17&gt;0, G17-K17,0)</f>
        <v>12330.373333333333</v>
      </c>
      <c r="H19" s="27">
        <f>IF(H17&gt;0, H17-K17,0)</f>
        <v>-6161.3266666666668</v>
      </c>
      <c r="I19" s="27">
        <f>IF(I17&gt;0, I17-K17,0)</f>
        <v>0</v>
      </c>
      <c r="J19" s="27">
        <f>IF(J17&gt;0, J17-K17,0)</f>
        <v>0</v>
      </c>
      <c r="K19" s="27"/>
      <c r="L19" s="28"/>
      <c r="M19" s="27"/>
      <c r="N19" s="36"/>
      <c r="O19" s="29"/>
      <c r="P19" s="18"/>
      <c r="Q19" s="18"/>
    </row>
    <row r="20" spans="1:17" s="19" customFormat="1" ht="3.6" hidden="1" customHeight="1" x14ac:dyDescent="0.3">
      <c r="A20" s="40" t="s">
        <v>19</v>
      </c>
      <c r="B20" s="41"/>
      <c r="C20" s="41"/>
      <c r="D20" s="41"/>
      <c r="E20" s="41"/>
      <c r="F20" s="27">
        <f>ABS(F19)</f>
        <v>6169.0466666666671</v>
      </c>
      <c r="G20" s="27">
        <f>ABS(G19)</f>
        <v>12330.373333333333</v>
      </c>
      <c r="H20" s="27">
        <f>ABS(H19)</f>
        <v>6161.3266666666668</v>
      </c>
      <c r="I20" s="27">
        <f>ABS(I19)</f>
        <v>0</v>
      </c>
      <c r="J20" s="27">
        <f>ABS(J19)</f>
        <v>0</v>
      </c>
      <c r="K20" s="27"/>
      <c r="L20" s="28"/>
      <c r="M20" s="27"/>
      <c r="N20" s="36"/>
      <c r="O20" s="29"/>
      <c r="P20" s="18"/>
      <c r="Q20" s="18"/>
    </row>
    <row r="21" spans="1:17" s="19" customFormat="1" ht="3" hidden="1" customHeight="1" x14ac:dyDescent="0.3">
      <c r="A21" s="42" t="s">
        <v>18</v>
      </c>
      <c r="B21" s="43"/>
      <c r="C21" s="43"/>
      <c r="D21" s="43"/>
      <c r="E21" s="43"/>
      <c r="F21" s="30">
        <f>F20^2</f>
        <v>38057136.775511116</v>
      </c>
      <c r="G21" s="30">
        <f>G20^2</f>
        <v>152038106.53937778</v>
      </c>
      <c r="H21" s="30">
        <f>H20^2</f>
        <v>37961946.293377779</v>
      </c>
      <c r="I21" s="30">
        <f>I20^2</f>
        <v>0</v>
      </c>
      <c r="J21" s="30">
        <f>J20^2</f>
        <v>0</v>
      </c>
      <c r="K21" s="30"/>
      <c r="L21" s="31"/>
      <c r="M21" s="30"/>
      <c r="N21" s="37"/>
      <c r="O21" s="32"/>
      <c r="P21" s="18"/>
      <c r="Q21" s="18"/>
    </row>
    <row r="22" spans="1:17" ht="37.5" hidden="1" customHeight="1" x14ac:dyDescent="0.3">
      <c r="A22" s="17">
        <v>4</v>
      </c>
      <c r="B22" s="47" t="s">
        <v>31</v>
      </c>
      <c r="C22" s="48"/>
      <c r="D22" s="22" t="s">
        <v>28</v>
      </c>
      <c r="E22" s="23">
        <v>500</v>
      </c>
      <c r="F22" s="13">
        <v>15.66</v>
      </c>
      <c r="G22" s="13">
        <v>17.5</v>
      </c>
      <c r="H22" s="33">
        <v>20</v>
      </c>
      <c r="I22" s="13">
        <v>0</v>
      </c>
      <c r="J22" s="13">
        <v>0</v>
      </c>
      <c r="K22" s="13">
        <f>(F22+G22+H22+I22+J22)/L23</f>
        <v>17.72</v>
      </c>
      <c r="L22" s="14">
        <f>SQRT((F26+G26+H26+I26+J26)/(L23-1))</f>
        <v>2.1783479979103428</v>
      </c>
      <c r="M22" s="16">
        <f>L22/K22*100%</f>
        <v>0.12293160259087714</v>
      </c>
      <c r="N22" s="34">
        <f>SMALL(F22:J22,COUNTIF(F22:J22,"=0")+1)</f>
        <v>15.66</v>
      </c>
      <c r="O22" s="13">
        <f>N22*E22</f>
        <v>7830</v>
      </c>
      <c r="P22" s="7"/>
      <c r="Q22" s="7"/>
    </row>
    <row r="23" spans="1:17" s="21" customFormat="1" ht="3.6" hidden="1" customHeight="1" x14ac:dyDescent="0.3">
      <c r="A23" s="38" t="s">
        <v>26</v>
      </c>
      <c r="B23" s="39"/>
      <c r="C23" s="39"/>
      <c r="D23" s="39"/>
      <c r="E23" s="39"/>
      <c r="F23" s="24">
        <f>IF(F22&gt;0,1,0)</f>
        <v>1</v>
      </c>
      <c r="G23" s="24">
        <f>IF(G22&gt;0,1,0)</f>
        <v>1</v>
      </c>
      <c r="H23" s="24">
        <f>IF(H22&gt;0,1,0)</f>
        <v>1</v>
      </c>
      <c r="I23" s="24">
        <f>IF(I22&gt;0,1,0)</f>
        <v>0</v>
      </c>
      <c r="J23" s="24">
        <f>IF(J22&gt;0,1,0)</f>
        <v>0</v>
      </c>
      <c r="K23" s="24"/>
      <c r="L23" s="25">
        <f>F23+G23+H23+I23+J23</f>
        <v>3</v>
      </c>
      <c r="M23" s="24"/>
      <c r="N23" s="35"/>
      <c r="O23" s="26"/>
      <c r="P23" s="20"/>
      <c r="Q23" s="20"/>
    </row>
    <row r="24" spans="1:17" s="19" customFormat="1" ht="3.6" hidden="1" customHeight="1" x14ac:dyDescent="0.3">
      <c r="A24" s="40" t="s">
        <v>17</v>
      </c>
      <c r="B24" s="41"/>
      <c r="C24" s="41"/>
      <c r="D24" s="41"/>
      <c r="E24" s="41"/>
      <c r="F24" s="27">
        <f>IF(F22&gt;0, F22-K22,0)</f>
        <v>-2.0599999999999987</v>
      </c>
      <c r="G24" s="27">
        <f>IF(G22&gt;0, G22-K22,0)</f>
        <v>-0.21999999999999886</v>
      </c>
      <c r="H24" s="27">
        <f>IF(H22&gt;0, H22-K22,0)</f>
        <v>2.2800000000000011</v>
      </c>
      <c r="I24" s="27">
        <f>IF(I22&gt;0, I22-K22,0)</f>
        <v>0</v>
      </c>
      <c r="J24" s="27">
        <f>IF(J22&gt;0, J22-K22,0)</f>
        <v>0</v>
      </c>
      <c r="K24" s="27"/>
      <c r="L24" s="28"/>
      <c r="M24" s="27"/>
      <c r="N24" s="36"/>
      <c r="O24" s="29"/>
      <c r="P24" s="18"/>
      <c r="Q24" s="18"/>
    </row>
    <row r="25" spans="1:17" s="19" customFormat="1" ht="3.6" hidden="1" customHeight="1" x14ac:dyDescent="0.3">
      <c r="A25" s="40" t="s">
        <v>19</v>
      </c>
      <c r="B25" s="41"/>
      <c r="C25" s="41"/>
      <c r="D25" s="41"/>
      <c r="E25" s="41"/>
      <c r="F25" s="27">
        <f>ABS(F24)</f>
        <v>2.0599999999999987</v>
      </c>
      <c r="G25" s="27">
        <f>ABS(G24)</f>
        <v>0.21999999999999886</v>
      </c>
      <c r="H25" s="27">
        <f>ABS(H24)</f>
        <v>2.2800000000000011</v>
      </c>
      <c r="I25" s="27">
        <f>ABS(I24)</f>
        <v>0</v>
      </c>
      <c r="J25" s="27">
        <f>ABS(J24)</f>
        <v>0</v>
      </c>
      <c r="K25" s="27"/>
      <c r="L25" s="28"/>
      <c r="M25" s="27"/>
      <c r="N25" s="36"/>
      <c r="O25" s="29"/>
      <c r="P25" s="18"/>
      <c r="Q25" s="18"/>
    </row>
    <row r="26" spans="1:17" s="19" customFormat="1" ht="3" hidden="1" customHeight="1" x14ac:dyDescent="0.3">
      <c r="A26" s="42" t="s">
        <v>18</v>
      </c>
      <c r="B26" s="43"/>
      <c r="C26" s="43"/>
      <c r="D26" s="43"/>
      <c r="E26" s="43"/>
      <c r="F26" s="30">
        <f>F25^2</f>
        <v>4.2435999999999945</v>
      </c>
      <c r="G26" s="30">
        <f>G25^2</f>
        <v>4.8399999999999499E-2</v>
      </c>
      <c r="H26" s="30">
        <f>H25^2</f>
        <v>5.1984000000000048</v>
      </c>
      <c r="I26" s="30">
        <f>I25^2</f>
        <v>0</v>
      </c>
      <c r="J26" s="30">
        <f>J25^2</f>
        <v>0</v>
      </c>
      <c r="K26" s="30"/>
      <c r="L26" s="31"/>
      <c r="M26" s="30"/>
      <c r="N26" s="37"/>
      <c r="O26" s="32"/>
      <c r="P26" s="18"/>
      <c r="Q26" s="18"/>
    </row>
    <row r="27" spans="1:17" ht="37.5" hidden="1" customHeight="1" x14ac:dyDescent="0.3">
      <c r="A27" s="17">
        <v>5</v>
      </c>
      <c r="B27" s="44" t="s">
        <v>32</v>
      </c>
      <c r="C27" s="45"/>
      <c r="D27" s="22" t="s">
        <v>28</v>
      </c>
      <c r="E27" s="23">
        <v>600</v>
      </c>
      <c r="F27" s="13">
        <v>4.16</v>
      </c>
      <c r="G27" s="13">
        <v>6</v>
      </c>
      <c r="H27" s="13">
        <v>6.5</v>
      </c>
      <c r="I27" s="13">
        <v>0</v>
      </c>
      <c r="J27" s="13">
        <v>0</v>
      </c>
      <c r="K27" s="13">
        <f>(F27+G27+H27+I27+J27)/L28</f>
        <v>5.5533333333333337</v>
      </c>
      <c r="L27" s="14">
        <f>SQRT((F31+G31+H31+I31+J31)/(L28-1))</f>
        <v>1.2322878451617272</v>
      </c>
      <c r="M27" s="16">
        <f>L27/K27*100%</f>
        <v>0.2219005723580541</v>
      </c>
      <c r="N27" s="34">
        <f>SMALL(F27:J27,COUNTIF(F27:J27,"=0")+1)</f>
        <v>4.16</v>
      </c>
      <c r="O27" s="13">
        <f>N27*E27</f>
        <v>2496</v>
      </c>
      <c r="P27" s="7"/>
      <c r="Q27" s="7"/>
    </row>
    <row r="28" spans="1:17" s="21" customFormat="1" ht="3.6" hidden="1" customHeight="1" x14ac:dyDescent="0.3">
      <c r="A28" s="38" t="s">
        <v>26</v>
      </c>
      <c r="B28" s="39"/>
      <c r="C28" s="39"/>
      <c r="D28" s="39"/>
      <c r="E28" s="39"/>
      <c r="F28" s="24">
        <f>IF(F27&gt;0,1,0)</f>
        <v>1</v>
      </c>
      <c r="G28" s="24">
        <f>IF(G27&gt;0,1,0)</f>
        <v>1</v>
      </c>
      <c r="H28" s="24">
        <f>IF(H27&gt;0,1,0)</f>
        <v>1</v>
      </c>
      <c r="I28" s="24">
        <f>IF(I27&gt;0,1,0)</f>
        <v>0</v>
      </c>
      <c r="J28" s="24">
        <f>IF(J27&gt;0,1,0)</f>
        <v>0</v>
      </c>
      <c r="K28" s="24"/>
      <c r="L28" s="25">
        <f>F28+G28+H28+I28+J28</f>
        <v>3</v>
      </c>
      <c r="M28" s="24"/>
      <c r="N28" s="35"/>
      <c r="O28" s="26"/>
      <c r="P28" s="20"/>
      <c r="Q28" s="20"/>
    </row>
    <row r="29" spans="1:17" s="19" customFormat="1" ht="3.6" hidden="1" customHeight="1" x14ac:dyDescent="0.3">
      <c r="A29" s="40" t="s">
        <v>17</v>
      </c>
      <c r="B29" s="41"/>
      <c r="C29" s="41"/>
      <c r="D29" s="41"/>
      <c r="E29" s="41"/>
      <c r="F29" s="27">
        <f>IF(F27&gt;0, F27-K27,0)</f>
        <v>-1.3933333333333335</v>
      </c>
      <c r="G29" s="27">
        <f>IF(G27&gt;0, G27-K27,0)</f>
        <v>0.44666666666666632</v>
      </c>
      <c r="H29" s="27">
        <f>IF(H27&gt;0, H27-K27,0)</f>
        <v>0.94666666666666632</v>
      </c>
      <c r="I29" s="27">
        <f>IF(I27&gt;0, I27-K27,0)</f>
        <v>0</v>
      </c>
      <c r="J29" s="27">
        <f>IF(J27&gt;0, J27-K27,0)</f>
        <v>0</v>
      </c>
      <c r="K29" s="27"/>
      <c r="L29" s="28"/>
      <c r="M29" s="27"/>
      <c r="N29" s="36"/>
      <c r="O29" s="29"/>
      <c r="P29" s="18"/>
      <c r="Q29" s="18"/>
    </row>
    <row r="30" spans="1:17" s="19" customFormat="1" ht="3.6" hidden="1" customHeight="1" x14ac:dyDescent="0.3">
      <c r="A30" s="40" t="s">
        <v>19</v>
      </c>
      <c r="B30" s="41"/>
      <c r="C30" s="41"/>
      <c r="D30" s="41"/>
      <c r="E30" s="41"/>
      <c r="F30" s="27">
        <f>ABS(F29)</f>
        <v>1.3933333333333335</v>
      </c>
      <c r="G30" s="27">
        <f>ABS(G29)</f>
        <v>0.44666666666666632</v>
      </c>
      <c r="H30" s="27">
        <f>ABS(H29)</f>
        <v>0.94666666666666632</v>
      </c>
      <c r="I30" s="27">
        <f>ABS(I29)</f>
        <v>0</v>
      </c>
      <c r="J30" s="27">
        <f>ABS(J29)</f>
        <v>0</v>
      </c>
      <c r="K30" s="27"/>
      <c r="L30" s="28"/>
      <c r="M30" s="27"/>
      <c r="N30" s="36"/>
      <c r="O30" s="29"/>
      <c r="P30" s="18"/>
      <c r="Q30" s="18"/>
    </row>
    <row r="31" spans="1:17" s="19" customFormat="1" ht="3.6" hidden="1" customHeight="1" x14ac:dyDescent="0.3">
      <c r="A31" s="42" t="s">
        <v>18</v>
      </c>
      <c r="B31" s="43"/>
      <c r="C31" s="43"/>
      <c r="D31" s="43"/>
      <c r="E31" s="43"/>
      <c r="F31" s="30">
        <f>F30^2</f>
        <v>1.9413777777777783</v>
      </c>
      <c r="G31" s="30">
        <f>G30^2</f>
        <v>0.19951111111111081</v>
      </c>
      <c r="H31" s="30">
        <f>H30^2</f>
        <v>0.89617777777777707</v>
      </c>
      <c r="I31" s="30">
        <f>I30^2</f>
        <v>0</v>
      </c>
      <c r="J31" s="30">
        <f>J30^2</f>
        <v>0</v>
      </c>
      <c r="K31" s="30"/>
      <c r="L31" s="31"/>
      <c r="M31" s="30"/>
      <c r="N31" s="37"/>
      <c r="O31" s="32"/>
      <c r="P31" s="18"/>
      <c r="Q31" s="18"/>
    </row>
    <row r="32" spans="1:17" ht="37.5" hidden="1" customHeight="1" x14ac:dyDescent="0.3">
      <c r="A32" s="17">
        <v>6</v>
      </c>
      <c r="B32" s="44" t="s">
        <v>33</v>
      </c>
      <c r="C32" s="45"/>
      <c r="D32" s="22" t="s">
        <v>28</v>
      </c>
      <c r="E32" s="23">
        <v>600</v>
      </c>
      <c r="F32" s="13">
        <v>5.38</v>
      </c>
      <c r="G32" s="13">
        <v>8</v>
      </c>
      <c r="H32" s="13">
        <v>8</v>
      </c>
      <c r="I32" s="13">
        <v>0</v>
      </c>
      <c r="J32" s="13">
        <v>0</v>
      </c>
      <c r="K32" s="13">
        <f>(F32+G32+H32+I32+J32)/L33</f>
        <v>7.126666666666666</v>
      </c>
      <c r="L32" s="14">
        <f>SQRT((F36+G36+H36+I36+J36)/(L33-1))</f>
        <v>1.5126577052768195</v>
      </c>
      <c r="M32" s="16">
        <f>L32/K32*100%</f>
        <v>0.21225318596026468</v>
      </c>
      <c r="N32" s="34">
        <f>SMALL(F32:J32,COUNTIF(F32:J32,"=0")+1)</f>
        <v>5.38</v>
      </c>
      <c r="O32" s="13">
        <f>N32*E32</f>
        <v>3228</v>
      </c>
      <c r="P32" s="7"/>
      <c r="Q32" s="7"/>
    </row>
    <row r="33" spans="1:17" s="21" customFormat="1" ht="3.6" hidden="1" customHeight="1" x14ac:dyDescent="0.3">
      <c r="A33" s="38" t="s">
        <v>26</v>
      </c>
      <c r="B33" s="39"/>
      <c r="C33" s="39"/>
      <c r="D33" s="39"/>
      <c r="E33" s="39"/>
      <c r="F33" s="24">
        <f>IF(F32&gt;0,1,0)</f>
        <v>1</v>
      </c>
      <c r="G33" s="24">
        <f>IF(G32&gt;0,1,0)</f>
        <v>1</v>
      </c>
      <c r="H33" s="24">
        <f>IF(H32&gt;0,1,0)</f>
        <v>1</v>
      </c>
      <c r="I33" s="24">
        <f>IF(I32&gt;0,1,0)</f>
        <v>0</v>
      </c>
      <c r="J33" s="24">
        <f>IF(J32&gt;0,1,0)</f>
        <v>0</v>
      </c>
      <c r="K33" s="24"/>
      <c r="L33" s="25">
        <f>F33+G33+H33+I33+J33</f>
        <v>3</v>
      </c>
      <c r="M33" s="24"/>
      <c r="N33" s="35"/>
      <c r="O33" s="26"/>
      <c r="P33" s="20"/>
      <c r="Q33" s="20"/>
    </row>
    <row r="34" spans="1:17" s="19" customFormat="1" ht="3.6" hidden="1" customHeight="1" x14ac:dyDescent="0.3">
      <c r="A34" s="40" t="s">
        <v>17</v>
      </c>
      <c r="B34" s="41"/>
      <c r="C34" s="41"/>
      <c r="D34" s="41"/>
      <c r="E34" s="41"/>
      <c r="F34" s="27">
        <f>IF(F32&gt;0, F32-K32,0)</f>
        <v>-1.7466666666666661</v>
      </c>
      <c r="G34" s="27">
        <f>IF(G32&gt;0, G32-K32,0)</f>
        <v>0.87333333333333396</v>
      </c>
      <c r="H34" s="27">
        <f>IF(H32&gt;0, H32-K32,0)</f>
        <v>0.87333333333333396</v>
      </c>
      <c r="I34" s="27">
        <f>IF(I32&gt;0, I32-K32,0)</f>
        <v>0</v>
      </c>
      <c r="J34" s="27">
        <f>IF(J32&gt;0, J32-K32,0)</f>
        <v>0</v>
      </c>
      <c r="K34" s="27"/>
      <c r="L34" s="28"/>
      <c r="M34" s="27"/>
      <c r="N34" s="36"/>
      <c r="O34" s="29"/>
      <c r="P34" s="18"/>
      <c r="Q34" s="18"/>
    </row>
    <row r="35" spans="1:17" s="19" customFormat="1" ht="3.6" hidden="1" customHeight="1" x14ac:dyDescent="0.3">
      <c r="A35" s="40" t="s">
        <v>19</v>
      </c>
      <c r="B35" s="41"/>
      <c r="C35" s="41"/>
      <c r="D35" s="41"/>
      <c r="E35" s="41"/>
      <c r="F35" s="27">
        <f>ABS(F34)</f>
        <v>1.7466666666666661</v>
      </c>
      <c r="G35" s="27">
        <f>ABS(G34)</f>
        <v>0.87333333333333396</v>
      </c>
      <c r="H35" s="27">
        <f>ABS(H34)</f>
        <v>0.87333333333333396</v>
      </c>
      <c r="I35" s="27">
        <f>ABS(I34)</f>
        <v>0</v>
      </c>
      <c r="J35" s="27">
        <f>ABS(J34)</f>
        <v>0</v>
      </c>
      <c r="K35" s="27"/>
      <c r="L35" s="28"/>
      <c r="M35" s="27"/>
      <c r="N35" s="36"/>
      <c r="O35" s="29"/>
      <c r="P35" s="18"/>
      <c r="Q35" s="18"/>
    </row>
    <row r="36" spans="1:17" s="19" customFormat="1" ht="3.6" hidden="1" customHeight="1" x14ac:dyDescent="0.3">
      <c r="A36" s="42" t="s">
        <v>18</v>
      </c>
      <c r="B36" s="43"/>
      <c r="C36" s="43"/>
      <c r="D36" s="43"/>
      <c r="E36" s="43"/>
      <c r="F36" s="30">
        <f>F35^2</f>
        <v>3.0508444444444427</v>
      </c>
      <c r="G36" s="30">
        <f>G35^2</f>
        <v>0.76271111111111223</v>
      </c>
      <c r="H36" s="30">
        <f>H35^2</f>
        <v>0.76271111111111223</v>
      </c>
      <c r="I36" s="30">
        <f>I35^2</f>
        <v>0</v>
      </c>
      <c r="J36" s="30">
        <f>J35^2</f>
        <v>0</v>
      </c>
      <c r="K36" s="30"/>
      <c r="L36" s="31"/>
      <c r="M36" s="30"/>
      <c r="N36" s="37"/>
      <c r="O36" s="32"/>
      <c r="P36" s="18"/>
      <c r="Q36" s="18"/>
    </row>
    <row r="37" spans="1:17" ht="37.950000000000003" hidden="1" customHeight="1" x14ac:dyDescent="0.3">
      <c r="A37" s="17">
        <v>7</v>
      </c>
      <c r="B37" s="44" t="s">
        <v>34</v>
      </c>
      <c r="C37" s="45"/>
      <c r="D37" s="22" t="s">
        <v>28</v>
      </c>
      <c r="E37" s="23">
        <v>500</v>
      </c>
      <c r="F37" s="13">
        <v>6.54</v>
      </c>
      <c r="G37" s="13">
        <v>8</v>
      </c>
      <c r="H37" s="13">
        <v>10</v>
      </c>
      <c r="I37" s="13">
        <v>0</v>
      </c>
      <c r="J37" s="13">
        <v>0</v>
      </c>
      <c r="K37" s="13">
        <f>(F37+G37+H37+I37+J37)/L38</f>
        <v>8.18</v>
      </c>
      <c r="L37" s="14">
        <f>SQRT((F41+G41+H41+I41+J41)/(L38-1))</f>
        <v>1.7370089234082824</v>
      </c>
      <c r="M37" s="16">
        <f>L37/K37*100%</f>
        <v>0.2123482791452668</v>
      </c>
      <c r="N37" s="34">
        <f>SMALL(F37:J37,COUNTIF(F37:J37,"=0")+1)</f>
        <v>6.54</v>
      </c>
      <c r="O37" s="13">
        <f>N37*E37</f>
        <v>3270</v>
      </c>
      <c r="P37" s="7"/>
      <c r="Q37" s="7"/>
    </row>
    <row r="38" spans="1:17" s="21" customFormat="1" ht="3.6" hidden="1" customHeight="1" x14ac:dyDescent="0.3">
      <c r="A38" s="38" t="s">
        <v>26</v>
      </c>
      <c r="B38" s="39"/>
      <c r="C38" s="39"/>
      <c r="D38" s="39"/>
      <c r="E38" s="39"/>
      <c r="F38" s="24">
        <f>IF(F37&gt;0,1,0)</f>
        <v>1</v>
      </c>
      <c r="G38" s="24">
        <f>IF(G37&gt;0,1,0)</f>
        <v>1</v>
      </c>
      <c r="H38" s="24">
        <f>IF(H37&gt;0,1,0)</f>
        <v>1</v>
      </c>
      <c r="I38" s="24">
        <f>IF(I37&gt;0,1,0)</f>
        <v>0</v>
      </c>
      <c r="J38" s="24">
        <f>IF(J37&gt;0,1,0)</f>
        <v>0</v>
      </c>
      <c r="K38" s="24"/>
      <c r="L38" s="25">
        <f>F38+G38+H38+I38+J38</f>
        <v>3</v>
      </c>
      <c r="M38" s="24"/>
      <c r="N38" s="35"/>
      <c r="O38" s="26"/>
      <c r="P38" s="20"/>
      <c r="Q38" s="20"/>
    </row>
    <row r="39" spans="1:17" s="19" customFormat="1" ht="3.6" hidden="1" customHeight="1" x14ac:dyDescent="0.3">
      <c r="A39" s="40" t="s">
        <v>17</v>
      </c>
      <c r="B39" s="41"/>
      <c r="C39" s="41"/>
      <c r="D39" s="41"/>
      <c r="E39" s="41"/>
      <c r="F39" s="27">
        <f>IF(F37&gt;0, F37-K37,0)</f>
        <v>-1.6399999999999997</v>
      </c>
      <c r="G39" s="27">
        <f>IF(G37&gt;0, G37-K37,0)</f>
        <v>-0.17999999999999972</v>
      </c>
      <c r="H39" s="27">
        <f>IF(H37&gt;0, H37-K37,0)</f>
        <v>1.8200000000000003</v>
      </c>
      <c r="I39" s="27">
        <f>IF(I37&gt;0, I37-K37,0)</f>
        <v>0</v>
      </c>
      <c r="J39" s="27">
        <f>IF(J37&gt;0, J37-K37,0)</f>
        <v>0</v>
      </c>
      <c r="K39" s="27"/>
      <c r="L39" s="28"/>
      <c r="M39" s="27"/>
      <c r="N39" s="36"/>
      <c r="O39" s="29"/>
      <c r="P39" s="18"/>
      <c r="Q39" s="18"/>
    </row>
    <row r="40" spans="1:17" s="19" customFormat="1" ht="3.6" hidden="1" customHeight="1" x14ac:dyDescent="0.3">
      <c r="A40" s="40" t="s">
        <v>19</v>
      </c>
      <c r="B40" s="41"/>
      <c r="C40" s="41"/>
      <c r="D40" s="41"/>
      <c r="E40" s="41"/>
      <c r="F40" s="27">
        <f>ABS(F39)</f>
        <v>1.6399999999999997</v>
      </c>
      <c r="G40" s="27">
        <f>ABS(G39)</f>
        <v>0.17999999999999972</v>
      </c>
      <c r="H40" s="27">
        <f>ABS(H39)</f>
        <v>1.8200000000000003</v>
      </c>
      <c r="I40" s="27">
        <f>ABS(I39)</f>
        <v>0</v>
      </c>
      <c r="J40" s="27">
        <f>ABS(J39)</f>
        <v>0</v>
      </c>
      <c r="K40" s="27"/>
      <c r="L40" s="28"/>
      <c r="M40" s="27"/>
      <c r="N40" s="36"/>
      <c r="O40" s="29"/>
      <c r="P40" s="18"/>
      <c r="Q40" s="18"/>
    </row>
    <row r="41" spans="1:17" s="19" customFormat="1" ht="3.6" hidden="1" customHeight="1" x14ac:dyDescent="0.3">
      <c r="A41" s="42" t="s">
        <v>18</v>
      </c>
      <c r="B41" s="43"/>
      <c r="C41" s="43"/>
      <c r="D41" s="43"/>
      <c r="E41" s="43"/>
      <c r="F41" s="30">
        <f>F40^2</f>
        <v>2.6895999999999991</v>
      </c>
      <c r="G41" s="30">
        <f>G40^2</f>
        <v>3.2399999999999901E-2</v>
      </c>
      <c r="H41" s="30">
        <f>H40^2</f>
        <v>3.3124000000000011</v>
      </c>
      <c r="I41" s="30">
        <f>I40^2</f>
        <v>0</v>
      </c>
      <c r="J41" s="30">
        <f>J40^2</f>
        <v>0</v>
      </c>
      <c r="K41" s="30"/>
      <c r="L41" s="31"/>
      <c r="M41" s="30"/>
      <c r="N41" s="37"/>
      <c r="O41" s="32"/>
      <c r="P41" s="18"/>
      <c r="Q41" s="18"/>
    </row>
    <row r="42" spans="1:17" ht="37.5" hidden="1" customHeight="1" x14ac:dyDescent="0.3">
      <c r="A42" s="17">
        <v>8</v>
      </c>
      <c r="B42" s="44" t="s">
        <v>35</v>
      </c>
      <c r="C42" s="45"/>
      <c r="D42" s="22" t="s">
        <v>28</v>
      </c>
      <c r="E42" s="23">
        <v>600</v>
      </c>
      <c r="F42" s="13">
        <v>7.6</v>
      </c>
      <c r="G42" s="33">
        <v>10</v>
      </c>
      <c r="H42" s="33">
        <v>14</v>
      </c>
      <c r="I42" s="13">
        <v>0</v>
      </c>
      <c r="J42" s="13">
        <v>0</v>
      </c>
      <c r="K42" s="13">
        <f>(F42+G42+H42+I42+J42)/L43</f>
        <v>10.533333333333333</v>
      </c>
      <c r="L42" s="14">
        <f>SQRT((F46+G46+H46+I46+J46)/(L43-1))</f>
        <v>3.2331615074619044</v>
      </c>
      <c r="M42" s="16">
        <f>L42/K42*100%</f>
        <v>0.30694571273372512</v>
      </c>
      <c r="N42" s="34">
        <f>SMALL(F42:J42,COUNTIF(F42:J42,"=0")+1)</f>
        <v>7.6</v>
      </c>
      <c r="O42" s="13">
        <f>N42*E42</f>
        <v>4560</v>
      </c>
      <c r="P42" s="7"/>
      <c r="Q42" s="7"/>
    </row>
    <row r="43" spans="1:17" s="21" customFormat="1" ht="3.6" hidden="1" customHeight="1" x14ac:dyDescent="0.3">
      <c r="A43" s="38" t="s">
        <v>26</v>
      </c>
      <c r="B43" s="39"/>
      <c r="C43" s="39"/>
      <c r="D43" s="39"/>
      <c r="E43" s="39"/>
      <c r="F43" s="24">
        <f>IF(F42&gt;0,1,0)</f>
        <v>1</v>
      </c>
      <c r="G43" s="24">
        <f>IF(G42&gt;0,1,0)</f>
        <v>1</v>
      </c>
      <c r="H43" s="24">
        <f>IF(H42&gt;0,1,0)</f>
        <v>1</v>
      </c>
      <c r="I43" s="24">
        <f>IF(I42&gt;0,1,0)</f>
        <v>0</v>
      </c>
      <c r="J43" s="24">
        <f>IF(J42&gt;0,1,0)</f>
        <v>0</v>
      </c>
      <c r="K43" s="24"/>
      <c r="L43" s="25">
        <f>F43+G43+H43+I43+J43</f>
        <v>3</v>
      </c>
      <c r="M43" s="24"/>
      <c r="N43" s="35"/>
      <c r="O43" s="26"/>
      <c r="P43" s="20"/>
      <c r="Q43" s="20"/>
    </row>
    <row r="44" spans="1:17" s="19" customFormat="1" ht="3.6" hidden="1" customHeight="1" x14ac:dyDescent="0.3">
      <c r="A44" s="40" t="s">
        <v>17</v>
      </c>
      <c r="B44" s="41"/>
      <c r="C44" s="41"/>
      <c r="D44" s="41"/>
      <c r="E44" s="41"/>
      <c r="F44" s="27">
        <f>IF(F42&gt;0, F42-K42,0)</f>
        <v>-2.9333333333333336</v>
      </c>
      <c r="G44" s="27">
        <f>IF(G42&gt;0, G42-K42,0)</f>
        <v>-0.53333333333333321</v>
      </c>
      <c r="H44" s="27">
        <f>IF(H42&gt;0, H42-K42,0)</f>
        <v>3.4666666666666668</v>
      </c>
      <c r="I44" s="27">
        <f>IF(I42&gt;0, I42-K42,0)</f>
        <v>0</v>
      </c>
      <c r="J44" s="27">
        <f>IF(J42&gt;0, J42-K42,0)</f>
        <v>0</v>
      </c>
      <c r="K44" s="27"/>
      <c r="L44" s="28"/>
      <c r="M44" s="27"/>
      <c r="N44" s="36"/>
      <c r="O44" s="29"/>
      <c r="P44" s="18"/>
      <c r="Q44" s="18"/>
    </row>
    <row r="45" spans="1:17" s="19" customFormat="1" ht="3.6" hidden="1" customHeight="1" x14ac:dyDescent="0.3">
      <c r="A45" s="40" t="s">
        <v>19</v>
      </c>
      <c r="B45" s="41"/>
      <c r="C45" s="41"/>
      <c r="D45" s="41"/>
      <c r="E45" s="41"/>
      <c r="F45" s="27">
        <f>ABS(F44)</f>
        <v>2.9333333333333336</v>
      </c>
      <c r="G45" s="27">
        <f>ABS(G44)</f>
        <v>0.53333333333333321</v>
      </c>
      <c r="H45" s="27">
        <f>ABS(H44)</f>
        <v>3.4666666666666668</v>
      </c>
      <c r="I45" s="27">
        <f>ABS(I44)</f>
        <v>0</v>
      </c>
      <c r="J45" s="27">
        <f>ABS(J44)</f>
        <v>0</v>
      </c>
      <c r="K45" s="27"/>
      <c r="L45" s="28"/>
      <c r="M45" s="27"/>
      <c r="N45" s="36"/>
      <c r="O45" s="29"/>
      <c r="P45" s="18"/>
      <c r="Q45" s="18"/>
    </row>
    <row r="46" spans="1:17" s="19" customFormat="1" ht="3.6" hidden="1" customHeight="1" x14ac:dyDescent="0.3">
      <c r="A46" s="42" t="s">
        <v>18</v>
      </c>
      <c r="B46" s="43"/>
      <c r="C46" s="43"/>
      <c r="D46" s="43"/>
      <c r="E46" s="43"/>
      <c r="F46" s="30">
        <f>F45^2</f>
        <v>8.6044444444444466</v>
      </c>
      <c r="G46" s="30">
        <f>G45^2</f>
        <v>0.28444444444444433</v>
      </c>
      <c r="H46" s="30">
        <f>H45^2</f>
        <v>12.017777777777779</v>
      </c>
      <c r="I46" s="30">
        <f>I45^2</f>
        <v>0</v>
      </c>
      <c r="J46" s="30">
        <f>J45^2</f>
        <v>0</v>
      </c>
      <c r="K46" s="30"/>
      <c r="L46" s="31"/>
      <c r="M46" s="30"/>
      <c r="N46" s="37"/>
      <c r="O46" s="32"/>
      <c r="P46" s="18"/>
      <c r="Q46" s="18"/>
    </row>
    <row r="47" spans="1:17" ht="37.5" hidden="1" customHeight="1" x14ac:dyDescent="0.3">
      <c r="A47" s="17">
        <v>9</v>
      </c>
      <c r="B47" s="44" t="s">
        <v>36</v>
      </c>
      <c r="C47" s="45"/>
      <c r="D47" s="22" t="s">
        <v>28</v>
      </c>
      <c r="E47" s="23">
        <v>400</v>
      </c>
      <c r="F47" s="13">
        <v>9.18</v>
      </c>
      <c r="G47" s="13">
        <v>11.5</v>
      </c>
      <c r="H47" s="13">
        <v>15</v>
      </c>
      <c r="I47" s="13">
        <v>0</v>
      </c>
      <c r="J47" s="13">
        <v>0</v>
      </c>
      <c r="K47" s="13">
        <f>(F47+G47+H47+I47+J47)/L48</f>
        <v>11.893333333333333</v>
      </c>
      <c r="L47" s="14">
        <f>SQRT((F51+G51+H51+I51+J51)/(L48-1))</f>
        <v>2.9298691665897532</v>
      </c>
      <c r="M47" s="16">
        <f>L47/K47*100%</f>
        <v>0.24634550167514743</v>
      </c>
      <c r="N47" s="34">
        <f>SMALL(F47:J47,COUNTIF(F47:J47,"=0")+1)</f>
        <v>9.18</v>
      </c>
      <c r="O47" s="13">
        <f>N47*E47</f>
        <v>3672</v>
      </c>
      <c r="P47" s="7"/>
      <c r="Q47" s="7"/>
    </row>
    <row r="48" spans="1:17" s="21" customFormat="1" ht="3.6" hidden="1" customHeight="1" x14ac:dyDescent="0.3">
      <c r="A48" s="38" t="s">
        <v>26</v>
      </c>
      <c r="B48" s="39"/>
      <c r="C48" s="39"/>
      <c r="D48" s="39"/>
      <c r="E48" s="39"/>
      <c r="F48" s="24">
        <f>IF(F47&gt;0,1,0)</f>
        <v>1</v>
      </c>
      <c r="G48" s="24">
        <f>IF(G47&gt;0,1,0)</f>
        <v>1</v>
      </c>
      <c r="H48" s="24">
        <f>IF(H47&gt;0,1,0)</f>
        <v>1</v>
      </c>
      <c r="I48" s="24">
        <f>IF(I47&gt;0,1,0)</f>
        <v>0</v>
      </c>
      <c r="J48" s="24">
        <f>IF(J47&gt;0,1,0)</f>
        <v>0</v>
      </c>
      <c r="K48" s="24"/>
      <c r="L48" s="25">
        <f>F48+G48+H48+I48+J48</f>
        <v>3</v>
      </c>
      <c r="M48" s="24"/>
      <c r="N48" s="35"/>
      <c r="O48" s="26"/>
      <c r="P48" s="20"/>
      <c r="Q48" s="20"/>
    </row>
    <row r="49" spans="1:17" s="19" customFormat="1" ht="3.6" hidden="1" customHeight="1" x14ac:dyDescent="0.3">
      <c r="A49" s="40" t="s">
        <v>17</v>
      </c>
      <c r="B49" s="41"/>
      <c r="C49" s="41"/>
      <c r="D49" s="41"/>
      <c r="E49" s="41"/>
      <c r="F49" s="27">
        <f>IF(F47&gt;0, F47-K47,0)</f>
        <v>-2.7133333333333329</v>
      </c>
      <c r="G49" s="27">
        <f>IF(G47&gt;0, G47-K47,0)</f>
        <v>-0.39333333333333265</v>
      </c>
      <c r="H49" s="27">
        <f>IF(H47&gt;0, H47-K47,0)</f>
        <v>3.1066666666666674</v>
      </c>
      <c r="I49" s="27">
        <f>IF(I47&gt;0, I47-K47,0)</f>
        <v>0</v>
      </c>
      <c r="J49" s="27">
        <f>IF(J47&gt;0, J47-K47,0)</f>
        <v>0</v>
      </c>
      <c r="K49" s="27"/>
      <c r="L49" s="28"/>
      <c r="M49" s="27"/>
      <c r="N49" s="36"/>
      <c r="O49" s="29"/>
      <c r="P49" s="18"/>
      <c r="Q49" s="18"/>
    </row>
    <row r="50" spans="1:17" s="19" customFormat="1" ht="3" hidden="1" customHeight="1" x14ac:dyDescent="0.3">
      <c r="A50" s="40" t="s">
        <v>19</v>
      </c>
      <c r="B50" s="41"/>
      <c r="C50" s="41"/>
      <c r="D50" s="41"/>
      <c r="E50" s="41"/>
      <c r="F50" s="27">
        <f>ABS(F49)</f>
        <v>2.7133333333333329</v>
      </c>
      <c r="G50" s="27">
        <f>ABS(G49)</f>
        <v>0.39333333333333265</v>
      </c>
      <c r="H50" s="27">
        <f>ABS(H49)</f>
        <v>3.1066666666666674</v>
      </c>
      <c r="I50" s="27">
        <f>ABS(I49)</f>
        <v>0</v>
      </c>
      <c r="J50" s="27">
        <f>ABS(J49)</f>
        <v>0</v>
      </c>
      <c r="K50" s="27"/>
      <c r="L50" s="28"/>
      <c r="M50" s="27"/>
      <c r="N50" s="36"/>
      <c r="O50" s="29"/>
      <c r="P50" s="18"/>
      <c r="Q50" s="18"/>
    </row>
    <row r="51" spans="1:17" s="19" customFormat="1" ht="3" hidden="1" customHeight="1" x14ac:dyDescent="0.3">
      <c r="A51" s="42" t="s">
        <v>18</v>
      </c>
      <c r="B51" s="43"/>
      <c r="C51" s="43"/>
      <c r="D51" s="43"/>
      <c r="E51" s="43"/>
      <c r="F51" s="30">
        <f>F50^2</f>
        <v>7.3621777777777755</v>
      </c>
      <c r="G51" s="30">
        <f>G50^2</f>
        <v>0.15471111111111058</v>
      </c>
      <c r="H51" s="30">
        <f>H50^2</f>
        <v>9.6513777777777818</v>
      </c>
      <c r="I51" s="30">
        <f>I50^2</f>
        <v>0</v>
      </c>
      <c r="J51" s="30">
        <f>J50^2</f>
        <v>0</v>
      </c>
      <c r="K51" s="30"/>
      <c r="L51" s="31"/>
      <c r="M51" s="30"/>
      <c r="N51" s="37"/>
      <c r="O51" s="32"/>
      <c r="P51" s="18"/>
      <c r="Q51" s="18"/>
    </row>
    <row r="52" spans="1:17" ht="37.5" hidden="1" customHeight="1" x14ac:dyDescent="0.3">
      <c r="A52" s="17">
        <v>10</v>
      </c>
      <c r="B52" s="44" t="s">
        <v>37</v>
      </c>
      <c r="C52" s="45"/>
      <c r="D52" s="22" t="s">
        <v>28</v>
      </c>
      <c r="E52" s="23">
        <v>200</v>
      </c>
      <c r="F52" s="13">
        <v>9.5500000000000007</v>
      </c>
      <c r="G52" s="13">
        <v>14</v>
      </c>
      <c r="H52" s="13">
        <v>18</v>
      </c>
      <c r="I52" s="13">
        <v>0</v>
      </c>
      <c r="J52" s="13">
        <v>0</v>
      </c>
      <c r="K52" s="13">
        <f>(F52+G52+H52+I52+J52)/L53</f>
        <v>13.85</v>
      </c>
      <c r="L52" s="14">
        <f>SQRT((F56+G56+H56+I56+J56)/(L53-1))</f>
        <v>4.2269965696697698</v>
      </c>
      <c r="M52" s="16">
        <f>L52/K52*100%</f>
        <v>0.30519830827940575</v>
      </c>
      <c r="N52" s="34">
        <f>SMALL(F52:J52,COUNTIF(F52:J52,"=0")+1)</f>
        <v>9.5500000000000007</v>
      </c>
      <c r="O52" s="13">
        <f>N52*E52</f>
        <v>1910.0000000000002</v>
      </c>
      <c r="P52" s="7"/>
      <c r="Q52" s="7"/>
    </row>
    <row r="53" spans="1:17" s="21" customFormat="1" ht="3" hidden="1" customHeight="1" x14ac:dyDescent="0.3">
      <c r="A53" s="38" t="s">
        <v>26</v>
      </c>
      <c r="B53" s="39"/>
      <c r="C53" s="39"/>
      <c r="D53" s="39"/>
      <c r="E53" s="39"/>
      <c r="F53" s="24">
        <f>IF(F52&gt;0,1,0)</f>
        <v>1</v>
      </c>
      <c r="G53" s="24">
        <f>IF(G52&gt;0,1,0)</f>
        <v>1</v>
      </c>
      <c r="H53" s="24">
        <f>IF(H52&gt;0,1,0)</f>
        <v>1</v>
      </c>
      <c r="I53" s="24">
        <f>IF(I52&gt;0,1,0)</f>
        <v>0</v>
      </c>
      <c r="J53" s="24">
        <f>IF(J52&gt;0,1,0)</f>
        <v>0</v>
      </c>
      <c r="K53" s="24"/>
      <c r="L53" s="25">
        <f>F53+G53+H53+I53+J53</f>
        <v>3</v>
      </c>
      <c r="M53" s="24"/>
      <c r="N53" s="24"/>
      <c r="O53" s="26"/>
      <c r="P53" s="20"/>
      <c r="Q53" s="20"/>
    </row>
    <row r="54" spans="1:17" s="19" customFormat="1" ht="3" hidden="1" customHeight="1" x14ac:dyDescent="0.3">
      <c r="A54" s="40" t="s">
        <v>17</v>
      </c>
      <c r="B54" s="41"/>
      <c r="C54" s="41"/>
      <c r="D54" s="41"/>
      <c r="E54" s="41"/>
      <c r="F54" s="27">
        <f>IF(F52&gt;0, F52-K52,0)</f>
        <v>-4.2999999999999989</v>
      </c>
      <c r="G54" s="27">
        <f>IF(G52&gt;0, G52-K52,0)</f>
        <v>0.15000000000000036</v>
      </c>
      <c r="H54" s="27">
        <f>IF(H52&gt;0, H52-K52,0)</f>
        <v>4.1500000000000004</v>
      </c>
      <c r="I54" s="27">
        <f>IF(I52&gt;0, I52-K52,0)</f>
        <v>0</v>
      </c>
      <c r="J54" s="27">
        <f>IF(J52&gt;0, J52-K52,0)</f>
        <v>0</v>
      </c>
      <c r="K54" s="27"/>
      <c r="L54" s="28"/>
      <c r="M54" s="27"/>
      <c r="N54" s="27"/>
      <c r="O54" s="29"/>
      <c r="P54" s="18"/>
      <c r="Q54" s="18"/>
    </row>
    <row r="55" spans="1:17" s="19" customFormat="1" ht="3" hidden="1" customHeight="1" x14ac:dyDescent="0.3">
      <c r="A55" s="40" t="s">
        <v>19</v>
      </c>
      <c r="B55" s="41"/>
      <c r="C55" s="41"/>
      <c r="D55" s="41"/>
      <c r="E55" s="41"/>
      <c r="F55" s="27">
        <f>ABS(F54)</f>
        <v>4.2999999999999989</v>
      </c>
      <c r="G55" s="27">
        <f>ABS(G54)</f>
        <v>0.15000000000000036</v>
      </c>
      <c r="H55" s="27">
        <f>ABS(H54)</f>
        <v>4.1500000000000004</v>
      </c>
      <c r="I55" s="27">
        <f>ABS(I54)</f>
        <v>0</v>
      </c>
      <c r="J55" s="27">
        <f>ABS(J54)</f>
        <v>0</v>
      </c>
      <c r="K55" s="27"/>
      <c r="L55" s="28"/>
      <c r="M55" s="27"/>
      <c r="N55" s="27"/>
      <c r="O55" s="29"/>
      <c r="P55" s="18"/>
      <c r="Q55" s="18"/>
    </row>
    <row r="56" spans="1:17" s="19" customFormat="1" ht="3" hidden="1" customHeight="1" x14ac:dyDescent="0.3">
      <c r="A56" s="42" t="s">
        <v>18</v>
      </c>
      <c r="B56" s="43"/>
      <c r="C56" s="43"/>
      <c r="D56" s="43"/>
      <c r="E56" s="43"/>
      <c r="F56" s="30">
        <f>F55^2</f>
        <v>18.489999999999991</v>
      </c>
      <c r="G56" s="30">
        <f>G55^2</f>
        <v>2.2500000000000107E-2</v>
      </c>
      <c r="H56" s="30">
        <f>H55^2</f>
        <v>17.222500000000004</v>
      </c>
      <c r="I56" s="30">
        <f>I55^2</f>
        <v>0</v>
      </c>
      <c r="J56" s="30">
        <f>J55^2</f>
        <v>0</v>
      </c>
      <c r="K56" s="30"/>
      <c r="L56" s="31"/>
      <c r="M56" s="30"/>
      <c r="N56" s="30"/>
      <c r="O56" s="32"/>
      <c r="P56" s="18"/>
      <c r="Q56" s="18"/>
    </row>
    <row r="57" spans="1:17" ht="22.2" customHeight="1" x14ac:dyDescent="0.3">
      <c r="A57" s="51" t="s">
        <v>21</v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15">
        <f>281000</f>
        <v>281000</v>
      </c>
    </row>
    <row r="58" spans="1:17" ht="8.4" customHeight="1" x14ac:dyDescent="0.3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</row>
    <row r="59" spans="1:17" ht="19.2" customHeight="1" x14ac:dyDescent="0.3">
      <c r="A59" s="70" t="s">
        <v>22</v>
      </c>
      <c r="B59" s="71"/>
      <c r="C59" s="71"/>
      <c r="D59" s="76"/>
      <c r="E59" s="77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7" ht="7.95" customHeight="1" thickBot="1" x14ac:dyDescent="0.35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</row>
    <row r="61" spans="1:17" ht="20.399999999999999" customHeight="1" x14ac:dyDescent="0.3">
      <c r="A61" s="66" t="s">
        <v>38</v>
      </c>
      <c r="B61" s="67"/>
      <c r="C61" s="67"/>
      <c r="D61" s="67"/>
      <c r="E61" s="68"/>
      <c r="F61" s="3"/>
      <c r="G61" s="3"/>
      <c r="H61" s="3"/>
      <c r="I61" s="3"/>
      <c r="J61" s="3"/>
      <c r="K61" s="3"/>
      <c r="L61" s="3"/>
      <c r="M61" s="3"/>
      <c r="N61" s="3"/>
    </row>
    <row r="62" spans="1:17" ht="15.6" customHeight="1" x14ac:dyDescent="0.3">
      <c r="A62" s="60" t="s">
        <v>23</v>
      </c>
      <c r="B62" s="61"/>
      <c r="C62" s="61"/>
      <c r="D62" s="61"/>
      <c r="E62" s="62"/>
      <c r="F62" s="2"/>
      <c r="G62" s="2"/>
      <c r="H62" s="2"/>
      <c r="I62" s="2"/>
      <c r="J62" s="2"/>
      <c r="K62" s="2"/>
      <c r="L62" s="2"/>
      <c r="M62" s="2"/>
      <c r="N62" s="2"/>
    </row>
    <row r="63" spans="1:17" ht="20.399999999999999" customHeight="1" x14ac:dyDescent="0.3">
      <c r="A63" s="57" t="s">
        <v>39</v>
      </c>
      <c r="B63" s="58"/>
      <c r="C63" s="58"/>
      <c r="D63" s="58"/>
      <c r="E63" s="59"/>
      <c r="F63" s="2"/>
      <c r="G63" s="2"/>
      <c r="H63" s="2"/>
      <c r="I63" s="2"/>
      <c r="J63" s="2"/>
      <c r="K63" s="2"/>
      <c r="L63" s="2"/>
      <c r="M63" s="2"/>
      <c r="N63" s="2"/>
    </row>
    <row r="64" spans="1:17" ht="16.2" customHeight="1" x14ac:dyDescent="0.3">
      <c r="A64" s="54" t="s">
        <v>24</v>
      </c>
      <c r="B64" s="55"/>
      <c r="C64" s="55"/>
      <c r="D64" s="55"/>
      <c r="E64" s="56"/>
      <c r="F64" s="2"/>
      <c r="G64" s="2"/>
      <c r="H64" s="2"/>
      <c r="I64" s="2"/>
      <c r="J64" s="2"/>
      <c r="K64" s="2"/>
      <c r="L64" s="2"/>
      <c r="M64" s="2"/>
      <c r="N64" s="2"/>
    </row>
    <row r="65" spans="1:14" ht="20.399999999999999" customHeight="1" x14ac:dyDescent="0.3">
      <c r="A65" s="57" t="s">
        <v>12</v>
      </c>
      <c r="B65" s="58"/>
      <c r="C65" s="58"/>
      <c r="D65" s="58"/>
      <c r="E65" s="59"/>
      <c r="F65" s="2"/>
      <c r="G65" s="2"/>
      <c r="H65" s="2"/>
      <c r="I65" s="2"/>
      <c r="J65" s="2"/>
      <c r="K65" s="2"/>
      <c r="L65" s="2"/>
      <c r="M65" s="2"/>
      <c r="N65" s="2"/>
    </row>
    <row r="66" spans="1:14" ht="21" customHeight="1" thickBot="1" x14ac:dyDescent="0.35">
      <c r="A66" s="63" t="s">
        <v>9</v>
      </c>
      <c r="B66" s="64"/>
      <c r="C66" s="64"/>
      <c r="D66" s="64"/>
      <c r="E66" s="65"/>
      <c r="F66" s="10"/>
      <c r="G66" s="10"/>
      <c r="H66" s="10"/>
      <c r="I66" s="10"/>
      <c r="J66" s="10"/>
      <c r="K66" s="10"/>
      <c r="L66" s="2"/>
      <c r="M66" s="2"/>
      <c r="N66" s="2"/>
    </row>
    <row r="67" spans="1:14" ht="15.6" x14ac:dyDescent="0.3">
      <c r="A67" s="11"/>
      <c r="B67" s="11"/>
      <c r="C67" s="11"/>
      <c r="D67" s="11"/>
      <c r="E67" s="9"/>
      <c r="F67" s="10"/>
      <c r="G67" s="10"/>
      <c r="H67" s="10"/>
      <c r="I67" s="10"/>
      <c r="J67" s="10"/>
      <c r="K67" s="10"/>
      <c r="L67" s="2"/>
      <c r="M67" s="2"/>
      <c r="N67" s="2"/>
    </row>
  </sheetData>
  <mergeCells count="72">
    <mergeCell ref="B8:C8"/>
    <mergeCell ref="A66:E66"/>
    <mergeCell ref="A61:E61"/>
    <mergeCell ref="A2:O2"/>
    <mergeCell ref="A59:C59"/>
    <mergeCell ref="L4:L5"/>
    <mergeCell ref="M4:M5"/>
    <mergeCell ref="D59:E59"/>
    <mergeCell ref="N4:N6"/>
    <mergeCell ref="K4:K6"/>
    <mergeCell ref="A10:E10"/>
    <mergeCell ref="A11:E11"/>
    <mergeCell ref="O4:O6"/>
    <mergeCell ref="A4:A6"/>
    <mergeCell ref="B4:C6"/>
    <mergeCell ref="D4:D6"/>
    <mergeCell ref="E4:E6"/>
    <mergeCell ref="A64:E64"/>
    <mergeCell ref="A63:E63"/>
    <mergeCell ref="A62:E62"/>
    <mergeCell ref="A65:E65"/>
    <mergeCell ref="B22:C22"/>
    <mergeCell ref="A23:E23"/>
    <mergeCell ref="A24:E24"/>
    <mergeCell ref="A25:E25"/>
    <mergeCell ref="A26:E26"/>
    <mergeCell ref="B27:C27"/>
    <mergeCell ref="A28:E28"/>
    <mergeCell ref="A29:E29"/>
    <mergeCell ref="A30:E30"/>
    <mergeCell ref="A31:E31"/>
    <mergeCell ref="B32:C32"/>
    <mergeCell ref="A1:O1"/>
    <mergeCell ref="B7:C7"/>
    <mergeCell ref="A58:O58"/>
    <mergeCell ref="A60:O60"/>
    <mergeCell ref="A9:E9"/>
    <mergeCell ref="A57:N57"/>
    <mergeCell ref="B12:C12"/>
    <mergeCell ref="A13:E13"/>
    <mergeCell ref="A14:E14"/>
    <mergeCell ref="A15:E15"/>
    <mergeCell ref="A16:E16"/>
    <mergeCell ref="B17:C17"/>
    <mergeCell ref="A18:E18"/>
    <mergeCell ref="A19:E19"/>
    <mergeCell ref="A20:E20"/>
    <mergeCell ref="A21:E21"/>
    <mergeCell ref="A33:E33"/>
    <mergeCell ref="A34:E34"/>
    <mergeCell ref="A35:E35"/>
    <mergeCell ref="A36:E36"/>
    <mergeCell ref="B37:C37"/>
    <mergeCell ref="A38:E38"/>
    <mergeCell ref="A39:E39"/>
    <mergeCell ref="A40:E40"/>
    <mergeCell ref="A41:E41"/>
    <mergeCell ref="B42:C42"/>
    <mergeCell ref="A43:E43"/>
    <mergeCell ref="A44:E44"/>
    <mergeCell ref="A45:E45"/>
    <mergeCell ref="A46:E46"/>
    <mergeCell ref="B47:C47"/>
    <mergeCell ref="A53:E53"/>
    <mergeCell ref="A54:E54"/>
    <mergeCell ref="A55:E55"/>
    <mergeCell ref="A56:E56"/>
    <mergeCell ref="A48:E48"/>
    <mergeCell ref="A49:E49"/>
    <mergeCell ref="A50:E50"/>
    <mergeCell ref="A51:E51"/>
    <mergeCell ref="B52:C52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2026-08-11T02:14:43Z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