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32" tabRatio="500"/>
  </bookViews>
  <sheets>
    <sheet name="Расчет цены" sheetId="1" r:id="rId1"/>
    <sheet name="Лист1" sheetId="2" r:id="rId2"/>
  </sheets>
  <definedNames>
    <definedName name="_xlnm.Print_Area" localSheetId="0">'Расчет цены'!$A$1:$T$20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11" i="1"/>
  <c r="T9"/>
  <c r="T8"/>
  <c r="T7"/>
  <c r="O9"/>
  <c r="P9" s="1"/>
  <c r="Q9" s="1"/>
  <c r="O8"/>
  <c r="P8" s="1"/>
  <c r="Q8" s="1"/>
  <c r="O7"/>
  <c r="P7" s="1"/>
  <c r="Q7" s="1"/>
  <c r="P10" l="1"/>
  <c r="Q10" s="1"/>
  <c r="R10"/>
  <c r="S7"/>
  <c r="S8"/>
  <c r="S9"/>
  <c r="S10"/>
  <c r="T10" s="1"/>
  <c r="R7"/>
  <c r="R8"/>
  <c r="R9"/>
  <c r="O6"/>
  <c r="S6" s="1"/>
  <c r="T6" s="1"/>
  <c r="P6" l="1"/>
  <c r="Q6" s="1"/>
  <c r="R6" l="1"/>
</calcChain>
</file>

<file path=xl/sharedStrings.xml><?xml version="1.0" encoding="utf-8"?>
<sst xmlns="http://schemas.openxmlformats.org/spreadsheetml/2006/main" count="44" uniqueCount="39">
  <si>
    <t>№ п/п</t>
  </si>
  <si>
    <t>Наименование товара</t>
  </si>
  <si>
    <t>Ед. изм.</t>
  </si>
  <si>
    <t>Кол-во</t>
  </si>
  <si>
    <t>Коммерческие предложения, заключенные контракты, цена за единицу измерения, включая НДС (руб.)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</si>
  <si>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</si>
  <si>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</si>
  <si>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</si>
  <si>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</si>
  <si>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 xml:space="preserve"> </t>
  </si>
  <si>
    <t xml:space="preserve">Номер сведений о контракте №___ от </t>
  </si>
  <si>
    <r>
      <rPr>
        <b/>
        <sz val="7"/>
        <color rgb="FF000000"/>
        <rFont val="Times New Roman"/>
        <family val="1"/>
        <charset val="204"/>
      </rPr>
      <t>Средняя арифметическая цена за единицу     &lt;</t>
    </r>
    <r>
      <rPr>
        <b/>
        <i/>
        <sz val="7"/>
        <color rgb="FF000000"/>
        <rFont val="Times New Roman"/>
        <family val="1"/>
        <charset val="204"/>
      </rPr>
      <t>ц</t>
    </r>
    <r>
      <rPr>
        <b/>
        <sz val="7"/>
        <color rgb="FF000000"/>
        <rFont val="Times New Roman"/>
        <family val="1"/>
        <charset val="204"/>
      </rPr>
      <t xml:space="preserve">&gt; </t>
    </r>
  </si>
  <si>
    <t>Среднее квадратичное отклонение</t>
  </si>
  <si>
    <r>
      <rPr>
        <b/>
        <sz val="7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7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</si>
  <si>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rgb="FF000000"/>
        <rFont val="Times New Roman"/>
        <family val="1"/>
        <charset val="204"/>
      </rPr>
      <t>Расчет Н(М)ЦК по формуле</t>
    </r>
    <r>
      <rPr>
        <sz val="7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</si>
  <si>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с учетом округления цены за единицу (руб.)</t>
  </si>
  <si>
    <t>В результате проведенного расчета Н(М)ЦК составила:</t>
  </si>
  <si>
    <t xml:space="preserve">Коэффициент вариации цены не превышает 33 %, т.о совокупность цен считается однородной </t>
  </si>
  <si>
    <r>
      <rPr>
        <b/>
        <sz val="7"/>
        <color rgb="FF000000"/>
        <rFont val="Times New Roman"/>
        <family val="1"/>
        <charset val="204"/>
      </rPr>
      <t>*</t>
    </r>
    <r>
      <rPr>
        <sz val="7"/>
        <color rgb="FF000000"/>
        <rFont val="Times New Roman"/>
        <family val="1"/>
        <charset val="204"/>
      </rPr>
      <t xml:space="preserve"> 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</si>
  <si>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>**</t>
  </si>
  <si>
    <t>Данные коммерческих предложений потенциальных Поставщиков, оригиналы находятся у Заказчика</t>
  </si>
  <si>
    <t>Расчет Н(М)ЦК произвел:</t>
  </si>
  <si>
    <t>должность</t>
  </si>
  <si>
    <t>попись</t>
  </si>
  <si>
    <t>ФИО</t>
  </si>
  <si>
    <t>Расчет начальной (максимальной) цены контракта (Н(М)ЦК)</t>
  </si>
  <si>
    <t xml:space="preserve"> экономист</t>
  </si>
  <si>
    <t>Зырянова Г.М.</t>
  </si>
  <si>
    <t>Цена за единицу изм. с округлением   после запятой (руб.)</t>
  </si>
  <si>
    <t>Бензиновая шинная пилорама</t>
  </si>
  <si>
    <t>шт</t>
  </si>
  <si>
    <t xml:space="preserve">Поставщик №1** </t>
  </si>
  <si>
    <t>Поставщик №2**</t>
  </si>
  <si>
    <t>Поставщик №3**</t>
  </si>
  <si>
    <t>Шина "Oregon" 25" (63 см.), 1.3 мм, 3/8" (63 см.)</t>
  </si>
  <si>
    <t xml:space="preserve">Шина "Oregon" 20" (52 см.), 1.3 мм, 3/8" </t>
  </si>
  <si>
    <t>Цепь "Stihl" 72зв., 1.3 мм, 3/8"</t>
  </si>
  <si>
    <t>Доставка транспортная до с. Ванавара, из расчета за кг</t>
  </si>
  <si>
    <t>159882(сто пятьдесят девять тысяч восемьсот восемьдесят два) рубля 00 копеек</t>
  </si>
</sst>
</file>

<file path=xl/styles.xml><?xml version="1.0" encoding="utf-8"?>
<styleSheet xmlns="http://schemas.openxmlformats.org/spreadsheetml/2006/main">
  <numFmts count="1">
    <numFmt numFmtId="164" formatCode="0.0000"/>
  </numFmts>
  <fonts count="12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i/>
      <sz val="7"/>
      <color rgb="FF000000"/>
      <name val="Times New Roman"/>
      <family val="1"/>
      <charset val="204"/>
    </font>
    <font>
      <b/>
      <u/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/>
    <xf numFmtId="0" fontId="1" fillId="2" borderId="0" xfId="0" applyFont="1" applyFill="1" applyAlignment="1" applyProtection="1">
      <alignment wrapText="1"/>
      <protection locked="0"/>
    </xf>
    <xf numFmtId="164" fontId="1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4" fontId="0" fillId="0" borderId="0" xfId="0" applyNumberFormat="1"/>
    <xf numFmtId="4" fontId="7" fillId="3" borderId="8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1" fontId="7" fillId="3" borderId="8" xfId="0" applyNumberFormat="1" applyFont="1" applyFill="1" applyBorder="1" applyAlignment="1">
      <alignment horizontal="center" vertical="center" wrapText="1"/>
    </xf>
    <xf numFmtId="2" fontId="8" fillId="0" borderId="0" xfId="0" applyNumberFormat="1" applyFont="1"/>
    <xf numFmtId="2" fontId="7" fillId="3" borderId="7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vertical="center"/>
    </xf>
    <xf numFmtId="2" fontId="2" fillId="2" borderId="9" xfId="0" applyNumberFormat="1" applyFont="1" applyFill="1" applyBorder="1" applyAlignment="1">
      <alignment vertical="center"/>
    </xf>
    <xf numFmtId="0" fontId="1" fillId="2" borderId="0" xfId="0" applyFont="1" applyFill="1" applyBorder="1"/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top" wrapText="1"/>
    </xf>
    <xf numFmtId="2" fontId="7" fillId="3" borderId="14" xfId="0" applyNumberFormat="1" applyFont="1" applyFill="1" applyBorder="1" applyAlignment="1">
      <alignment horizontal="center" vertical="center" wrapText="1"/>
    </xf>
    <xf numFmtId="4" fontId="7" fillId="3" borderId="15" xfId="0" applyNumberFormat="1" applyFont="1" applyFill="1" applyBorder="1" applyAlignment="1">
      <alignment horizontal="center" vertical="center" wrapText="1"/>
    </xf>
    <xf numFmtId="4" fontId="7" fillId="3" borderId="16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1" fontId="7" fillId="3" borderId="17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2" fontId="7" fillId="3" borderId="18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1" fontId="7" fillId="3" borderId="5" xfId="0" applyNumberFormat="1" applyFont="1" applyFill="1" applyBorder="1" applyAlignment="1">
      <alignment horizontal="center" vertical="center" wrapText="1"/>
    </xf>
    <xf numFmtId="0" fontId="11" fillId="4" borderId="19" xfId="0" applyFont="1" applyFill="1" applyBorder="1"/>
    <xf numFmtId="49" fontId="10" fillId="0" borderId="7" xfId="0" applyNumberFormat="1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88200</xdr:colOff>
      <xdr:row>4</xdr:row>
      <xdr:rowOff>691200</xdr:rowOff>
    </xdr:from>
    <xdr:to>
      <xdr:col>16</xdr:col>
      <xdr:colOff>1021320</xdr:colOff>
      <xdr:row>4</xdr:row>
      <xdr:rowOff>1292400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186600" y="1532520"/>
          <a:ext cx="933120" cy="601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15</xdr:col>
      <xdr:colOff>74880</xdr:colOff>
      <xdr:row>4</xdr:row>
      <xdr:rowOff>585720</xdr:rowOff>
    </xdr:from>
    <xdr:to>
      <xdr:col>15</xdr:col>
      <xdr:colOff>952920</xdr:colOff>
      <xdr:row>4</xdr:row>
      <xdr:rowOff>1317600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5094360" y="1427040"/>
          <a:ext cx="878040" cy="73188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4</xdr:row>
      <xdr:rowOff>1224425</xdr:rowOff>
    </xdr:from>
    <xdr:to>
      <xdr:col>17</xdr:col>
      <xdr:colOff>1011960</xdr:colOff>
      <xdr:row>5</xdr:row>
      <xdr:rowOff>14825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6854485" y="2052367"/>
          <a:ext cx="978840" cy="497573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899386</xdr:colOff>
      <xdr:row>4</xdr:row>
      <xdr:rowOff>1145515</xdr:rowOff>
    </xdr:from>
    <xdr:to>
      <xdr:col>17</xdr:col>
      <xdr:colOff>1037101</xdr:colOff>
      <xdr:row>4</xdr:row>
      <xdr:rowOff>1369075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7720751" y="1973457"/>
          <a:ext cx="137715" cy="22356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5</xdr:row>
      <xdr:rowOff>1224425</xdr:rowOff>
    </xdr:from>
    <xdr:to>
      <xdr:col>17</xdr:col>
      <xdr:colOff>1011960</xdr:colOff>
      <xdr:row>6</xdr:row>
      <xdr:rowOff>14825</xdr:rowOff>
    </xdr:to>
    <xdr:pic>
      <xdr:nvPicPr>
        <xdr:cNvPr id="6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6</xdr:row>
      <xdr:rowOff>1224425</xdr:rowOff>
    </xdr:from>
    <xdr:to>
      <xdr:col>17</xdr:col>
      <xdr:colOff>1011960</xdr:colOff>
      <xdr:row>7</xdr:row>
      <xdr:rowOff>14825</xdr:rowOff>
    </xdr:to>
    <xdr:pic>
      <xdr:nvPicPr>
        <xdr:cNvPr id="7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7</xdr:row>
      <xdr:rowOff>1224425</xdr:rowOff>
    </xdr:from>
    <xdr:to>
      <xdr:col>17</xdr:col>
      <xdr:colOff>1011960</xdr:colOff>
      <xdr:row>8</xdr:row>
      <xdr:rowOff>14825</xdr:rowOff>
    </xdr:to>
    <xdr:pic>
      <xdr:nvPicPr>
        <xdr:cNvPr id="8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7</xdr:row>
      <xdr:rowOff>1224425</xdr:rowOff>
    </xdr:from>
    <xdr:to>
      <xdr:col>17</xdr:col>
      <xdr:colOff>1011960</xdr:colOff>
      <xdr:row>8</xdr:row>
      <xdr:rowOff>14825</xdr:rowOff>
    </xdr:to>
    <xdr:pic>
      <xdr:nvPicPr>
        <xdr:cNvPr id="9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8</xdr:row>
      <xdr:rowOff>1224425</xdr:rowOff>
    </xdr:from>
    <xdr:to>
      <xdr:col>17</xdr:col>
      <xdr:colOff>1011960</xdr:colOff>
      <xdr:row>9</xdr:row>
      <xdr:rowOff>0</xdr:rowOff>
    </xdr:to>
    <xdr:pic>
      <xdr:nvPicPr>
        <xdr:cNvPr id="10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8</xdr:row>
      <xdr:rowOff>1224425</xdr:rowOff>
    </xdr:from>
    <xdr:to>
      <xdr:col>17</xdr:col>
      <xdr:colOff>1011960</xdr:colOff>
      <xdr:row>9</xdr:row>
      <xdr:rowOff>0</xdr:rowOff>
    </xdr:to>
    <xdr:pic>
      <xdr:nvPicPr>
        <xdr:cNvPr id="11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9</xdr:row>
      <xdr:rowOff>0</xdr:rowOff>
    </xdr:from>
    <xdr:to>
      <xdr:col>17</xdr:col>
      <xdr:colOff>1011960</xdr:colOff>
      <xdr:row>9</xdr:row>
      <xdr:rowOff>14825</xdr:rowOff>
    </xdr:to>
    <xdr:pic>
      <xdr:nvPicPr>
        <xdr:cNvPr id="12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9</xdr:row>
      <xdr:rowOff>0</xdr:rowOff>
    </xdr:from>
    <xdr:to>
      <xdr:col>17</xdr:col>
      <xdr:colOff>1011960</xdr:colOff>
      <xdr:row>9</xdr:row>
      <xdr:rowOff>14825</xdr:rowOff>
    </xdr:to>
    <xdr:pic>
      <xdr:nvPicPr>
        <xdr:cNvPr id="13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26</xdr:row>
      <xdr:rowOff>0</xdr:rowOff>
    </xdr:from>
    <xdr:to>
      <xdr:col>17</xdr:col>
      <xdr:colOff>1011960</xdr:colOff>
      <xdr:row>26</xdr:row>
      <xdr:rowOff>14825</xdr:rowOff>
    </xdr:to>
    <xdr:pic>
      <xdr:nvPicPr>
        <xdr:cNvPr id="48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26</xdr:row>
      <xdr:rowOff>0</xdr:rowOff>
    </xdr:from>
    <xdr:to>
      <xdr:col>17</xdr:col>
      <xdr:colOff>1011960</xdr:colOff>
      <xdr:row>26</xdr:row>
      <xdr:rowOff>14825</xdr:rowOff>
    </xdr:to>
    <xdr:pic>
      <xdr:nvPicPr>
        <xdr:cNvPr id="49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27</xdr:row>
      <xdr:rowOff>1224425</xdr:rowOff>
    </xdr:from>
    <xdr:to>
      <xdr:col>17</xdr:col>
      <xdr:colOff>1011960</xdr:colOff>
      <xdr:row>28</xdr:row>
      <xdr:rowOff>14825</xdr:rowOff>
    </xdr:to>
    <xdr:pic>
      <xdr:nvPicPr>
        <xdr:cNvPr id="52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5</xdr:row>
      <xdr:rowOff>1224425</xdr:rowOff>
    </xdr:from>
    <xdr:to>
      <xdr:col>17</xdr:col>
      <xdr:colOff>1011960</xdr:colOff>
      <xdr:row>6</xdr:row>
      <xdr:rowOff>14825</xdr:rowOff>
    </xdr:to>
    <xdr:pic>
      <xdr:nvPicPr>
        <xdr:cNvPr id="53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6</xdr:row>
      <xdr:rowOff>1224425</xdr:rowOff>
    </xdr:from>
    <xdr:to>
      <xdr:col>17</xdr:col>
      <xdr:colOff>1011960</xdr:colOff>
      <xdr:row>7</xdr:row>
      <xdr:rowOff>14825</xdr:rowOff>
    </xdr:to>
    <xdr:pic>
      <xdr:nvPicPr>
        <xdr:cNvPr id="5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6</xdr:row>
      <xdr:rowOff>1224425</xdr:rowOff>
    </xdr:from>
    <xdr:to>
      <xdr:col>17</xdr:col>
      <xdr:colOff>1011960</xdr:colOff>
      <xdr:row>7</xdr:row>
      <xdr:rowOff>14825</xdr:rowOff>
    </xdr:to>
    <xdr:pic>
      <xdr:nvPicPr>
        <xdr:cNvPr id="55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7</xdr:row>
      <xdr:rowOff>1224425</xdr:rowOff>
    </xdr:from>
    <xdr:to>
      <xdr:col>17</xdr:col>
      <xdr:colOff>1011960</xdr:colOff>
      <xdr:row>8</xdr:row>
      <xdr:rowOff>14825</xdr:rowOff>
    </xdr:to>
    <xdr:pic>
      <xdr:nvPicPr>
        <xdr:cNvPr id="56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7</xdr:row>
      <xdr:rowOff>1224425</xdr:rowOff>
    </xdr:from>
    <xdr:to>
      <xdr:col>17</xdr:col>
      <xdr:colOff>1011960</xdr:colOff>
      <xdr:row>8</xdr:row>
      <xdr:rowOff>14825</xdr:rowOff>
    </xdr:to>
    <xdr:pic>
      <xdr:nvPicPr>
        <xdr:cNvPr id="57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7</xdr:row>
      <xdr:rowOff>1224425</xdr:rowOff>
    </xdr:from>
    <xdr:to>
      <xdr:col>17</xdr:col>
      <xdr:colOff>1011960</xdr:colOff>
      <xdr:row>8</xdr:row>
      <xdr:rowOff>14825</xdr:rowOff>
    </xdr:to>
    <xdr:pic>
      <xdr:nvPicPr>
        <xdr:cNvPr id="58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8</xdr:row>
      <xdr:rowOff>1224425</xdr:rowOff>
    </xdr:from>
    <xdr:to>
      <xdr:col>17</xdr:col>
      <xdr:colOff>1011960</xdr:colOff>
      <xdr:row>9</xdr:row>
      <xdr:rowOff>0</xdr:rowOff>
    </xdr:to>
    <xdr:pic>
      <xdr:nvPicPr>
        <xdr:cNvPr id="59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8</xdr:row>
      <xdr:rowOff>1224425</xdr:rowOff>
    </xdr:from>
    <xdr:to>
      <xdr:col>17</xdr:col>
      <xdr:colOff>1011960</xdr:colOff>
      <xdr:row>9</xdr:row>
      <xdr:rowOff>0</xdr:rowOff>
    </xdr:to>
    <xdr:pic>
      <xdr:nvPicPr>
        <xdr:cNvPr id="60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8</xdr:row>
      <xdr:rowOff>1224425</xdr:rowOff>
    </xdr:from>
    <xdr:to>
      <xdr:col>17</xdr:col>
      <xdr:colOff>1011960</xdr:colOff>
      <xdr:row>9</xdr:row>
      <xdr:rowOff>0</xdr:rowOff>
    </xdr:to>
    <xdr:pic>
      <xdr:nvPicPr>
        <xdr:cNvPr id="61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9</xdr:row>
      <xdr:rowOff>0</xdr:rowOff>
    </xdr:from>
    <xdr:to>
      <xdr:col>17</xdr:col>
      <xdr:colOff>1011960</xdr:colOff>
      <xdr:row>9</xdr:row>
      <xdr:rowOff>14825</xdr:rowOff>
    </xdr:to>
    <xdr:pic>
      <xdr:nvPicPr>
        <xdr:cNvPr id="62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9</xdr:row>
      <xdr:rowOff>0</xdr:rowOff>
    </xdr:from>
    <xdr:to>
      <xdr:col>17</xdr:col>
      <xdr:colOff>1011960</xdr:colOff>
      <xdr:row>9</xdr:row>
      <xdr:rowOff>14825</xdr:rowOff>
    </xdr:to>
    <xdr:pic>
      <xdr:nvPicPr>
        <xdr:cNvPr id="63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9</xdr:row>
      <xdr:rowOff>0</xdr:rowOff>
    </xdr:from>
    <xdr:to>
      <xdr:col>17</xdr:col>
      <xdr:colOff>1011960</xdr:colOff>
      <xdr:row>9</xdr:row>
      <xdr:rowOff>14825</xdr:rowOff>
    </xdr:to>
    <xdr:pic>
      <xdr:nvPicPr>
        <xdr:cNvPr id="6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26</xdr:row>
      <xdr:rowOff>0</xdr:rowOff>
    </xdr:from>
    <xdr:to>
      <xdr:col>17</xdr:col>
      <xdr:colOff>1011960</xdr:colOff>
      <xdr:row>26</xdr:row>
      <xdr:rowOff>14825</xdr:rowOff>
    </xdr:to>
    <xdr:pic>
      <xdr:nvPicPr>
        <xdr:cNvPr id="116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26</xdr:row>
      <xdr:rowOff>0</xdr:rowOff>
    </xdr:from>
    <xdr:to>
      <xdr:col>17</xdr:col>
      <xdr:colOff>1011960</xdr:colOff>
      <xdr:row>26</xdr:row>
      <xdr:rowOff>14825</xdr:rowOff>
    </xdr:to>
    <xdr:pic>
      <xdr:nvPicPr>
        <xdr:cNvPr id="117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26</xdr:row>
      <xdr:rowOff>0</xdr:rowOff>
    </xdr:from>
    <xdr:to>
      <xdr:col>17</xdr:col>
      <xdr:colOff>1011960</xdr:colOff>
      <xdr:row>26</xdr:row>
      <xdr:rowOff>14825</xdr:rowOff>
    </xdr:to>
    <xdr:pic>
      <xdr:nvPicPr>
        <xdr:cNvPr id="118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1853075"/>
          <a:ext cx="978840" cy="492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27</xdr:row>
      <xdr:rowOff>1224425</xdr:rowOff>
    </xdr:from>
    <xdr:to>
      <xdr:col>17</xdr:col>
      <xdr:colOff>1011960</xdr:colOff>
      <xdr:row>28</xdr:row>
      <xdr:rowOff>14825</xdr:rowOff>
    </xdr:to>
    <xdr:pic>
      <xdr:nvPicPr>
        <xdr:cNvPr id="122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27</xdr:row>
      <xdr:rowOff>1224425</xdr:rowOff>
    </xdr:from>
    <xdr:to>
      <xdr:col>17</xdr:col>
      <xdr:colOff>1011960</xdr:colOff>
      <xdr:row>28</xdr:row>
      <xdr:rowOff>14825</xdr:rowOff>
    </xdr:to>
    <xdr:pic>
      <xdr:nvPicPr>
        <xdr:cNvPr id="123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70" y="2526175"/>
          <a:ext cx="978840" cy="1595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F27"/>
  <sheetViews>
    <sheetView tabSelected="1" topLeftCell="A5" zoomScale="120" zoomScaleNormal="120" workbookViewId="0">
      <selection activeCell="B7" sqref="B7"/>
    </sheetView>
  </sheetViews>
  <sheetFormatPr defaultColWidth="9.109375" defaultRowHeight="14.4"/>
  <cols>
    <col min="1" max="1" width="3.33203125" style="1" customWidth="1"/>
    <col min="2" max="2" width="23.5546875" style="1" customWidth="1"/>
    <col min="3" max="3" width="7" style="1" customWidth="1"/>
    <col min="4" max="4" width="6.33203125" style="1" customWidth="1"/>
    <col min="5" max="5" width="8.88671875" style="1" customWidth="1"/>
    <col min="6" max="6" width="8.6640625" style="1" customWidth="1"/>
    <col min="7" max="7" width="9.109375" style="1"/>
    <col min="8" max="9" width="5.33203125" style="1" hidden="1" customWidth="1"/>
    <col min="10" max="10" width="0.109375" style="1" hidden="1" customWidth="1"/>
    <col min="11" max="13" width="11.6640625" style="1" hidden="1" customWidth="1"/>
    <col min="14" max="14" width="15" style="1" hidden="1" customWidth="1"/>
    <col min="15" max="15" width="11.88671875" style="1" customWidth="1"/>
    <col min="16" max="16" width="15.33203125" style="1" customWidth="1"/>
    <col min="17" max="17" width="15.88671875" style="1" customWidth="1"/>
    <col min="18" max="18" width="15.6640625" style="1" customWidth="1"/>
    <col min="19" max="19" width="9.109375" style="1"/>
    <col min="20" max="20" width="10.33203125" style="1" customWidth="1"/>
    <col min="21" max="21" width="9.44140625" style="1" bestFit="1" customWidth="1"/>
    <col min="22" max="1020" width="9.109375" style="1"/>
  </cols>
  <sheetData>
    <row r="1" spans="1:1020" ht="63" hidden="1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1:1020" ht="0.6" customHeight="1" thickBo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1:1020" ht="16.2" customHeight="1" thickBot="1">
      <c r="A3" s="49" t="s">
        <v>25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1:1020" ht="33" customHeight="1" thickBot="1">
      <c r="A4" s="50" t="s">
        <v>0</v>
      </c>
      <c r="B4" s="50" t="s">
        <v>1</v>
      </c>
      <c r="C4" s="50" t="s">
        <v>2</v>
      </c>
      <c r="D4" s="50" t="s">
        <v>3</v>
      </c>
      <c r="E4" s="50" t="s">
        <v>4</v>
      </c>
      <c r="F4" s="50"/>
      <c r="G4" s="50"/>
      <c r="H4" s="50"/>
      <c r="I4" s="50"/>
      <c r="J4" s="50"/>
      <c r="K4" s="50" t="s">
        <v>5</v>
      </c>
      <c r="L4" s="50"/>
      <c r="M4" s="50"/>
      <c r="N4" s="50" t="s">
        <v>6</v>
      </c>
      <c r="O4" s="51" t="s">
        <v>7</v>
      </c>
      <c r="P4" s="51"/>
      <c r="Q4" s="51"/>
      <c r="R4" s="52" t="s">
        <v>8</v>
      </c>
      <c r="S4" s="52"/>
      <c r="T4" s="52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1:1020" ht="134.25" customHeight="1" thickBot="1">
      <c r="A5" s="50"/>
      <c r="B5" s="50"/>
      <c r="C5" s="50"/>
      <c r="D5" s="50"/>
      <c r="E5" s="13" t="s">
        <v>31</v>
      </c>
      <c r="F5" s="13" t="s">
        <v>32</v>
      </c>
      <c r="G5" s="13" t="s">
        <v>33</v>
      </c>
      <c r="H5" s="13"/>
      <c r="I5" s="13"/>
      <c r="J5" s="13" t="s">
        <v>9</v>
      </c>
      <c r="K5" s="29" t="s">
        <v>10</v>
      </c>
      <c r="L5" s="29" t="s">
        <v>10</v>
      </c>
      <c r="M5" s="29" t="s">
        <v>10</v>
      </c>
      <c r="N5" s="50"/>
      <c r="O5" s="29" t="s">
        <v>11</v>
      </c>
      <c r="P5" s="29" t="s">
        <v>12</v>
      </c>
      <c r="Q5" s="29" t="s">
        <v>13</v>
      </c>
      <c r="R5" s="29" t="s">
        <v>14</v>
      </c>
      <c r="S5" s="29" t="s">
        <v>28</v>
      </c>
      <c r="T5" s="29" t="s">
        <v>15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1:1020" ht="15.6" customHeight="1" thickBot="1">
      <c r="A6" s="38">
        <v>1</v>
      </c>
      <c r="B6" s="45" t="s">
        <v>29</v>
      </c>
      <c r="C6" s="39" t="s">
        <v>30</v>
      </c>
      <c r="D6" s="39">
        <v>1</v>
      </c>
      <c r="E6" s="40">
        <v>112000</v>
      </c>
      <c r="F6" s="40">
        <v>105000</v>
      </c>
      <c r="G6" s="40">
        <v>120000</v>
      </c>
      <c r="H6" s="41"/>
      <c r="I6" s="42"/>
      <c r="J6" s="42"/>
      <c r="K6" s="42">
        <v>0</v>
      </c>
      <c r="L6" s="42">
        <v>0</v>
      </c>
      <c r="M6" s="42">
        <v>0</v>
      </c>
      <c r="N6" s="42">
        <v>0</v>
      </c>
      <c r="O6" s="43">
        <f>(E6+F6+G6)/3</f>
        <v>112333.33333333333</v>
      </c>
      <c r="P6" s="43">
        <f>SQRT(((SUM((POWER(E6-O6,2)),(POWER(F6-O6,2)),(POWER(G6-O6,2)))/(COLUMNS(E6:G6)-1))))</f>
        <v>7505.5534994651343</v>
      </c>
      <c r="Q6" s="43">
        <f>P6/O6*100</f>
        <v>6.6815016315713365</v>
      </c>
      <c r="R6" s="43">
        <f>O6*D6</f>
        <v>112333.33333333333</v>
      </c>
      <c r="S6" s="44">
        <f>O6</f>
        <v>112333.33333333333</v>
      </c>
      <c r="T6" s="44">
        <f>S6*D6-1</f>
        <v>112332.33333333333</v>
      </c>
      <c r="U6" s="19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1:1020" ht="24.6" customHeight="1" thickBot="1">
      <c r="A7" s="36">
        <v>2</v>
      </c>
      <c r="B7" s="46" t="s">
        <v>34</v>
      </c>
      <c r="C7" s="16" t="s">
        <v>30</v>
      </c>
      <c r="D7" s="16">
        <v>3</v>
      </c>
      <c r="E7" s="17">
        <v>4500</v>
      </c>
      <c r="F7" s="17">
        <v>4800</v>
      </c>
      <c r="G7" s="17">
        <v>4200</v>
      </c>
      <c r="H7" s="37"/>
      <c r="I7" s="20"/>
      <c r="J7" s="20"/>
      <c r="K7" s="20"/>
      <c r="L7" s="20"/>
      <c r="M7" s="20"/>
      <c r="N7" s="20"/>
      <c r="O7" s="15">
        <f t="shared" ref="O7:O10" si="0">(E7+F7+G7)/3</f>
        <v>4500</v>
      </c>
      <c r="P7" s="15">
        <f t="shared" ref="P7:P10" si="1">SQRT(((SUM((POWER(E7-O7,2)),(POWER(F7-O7,2)),(POWER(G7-O7,2)))/(COLUMNS(E7:G7)-1))))</f>
        <v>300</v>
      </c>
      <c r="Q7" s="15">
        <f t="shared" ref="Q7:Q10" si="2">P7/O7*100</f>
        <v>6.666666666666667</v>
      </c>
      <c r="R7" s="15">
        <f t="shared" ref="R7:R9" si="3">O7*D7</f>
        <v>13500</v>
      </c>
      <c r="S7" s="18">
        <f t="shared" ref="S7:S10" si="4">O7</f>
        <v>4500</v>
      </c>
      <c r="T7" s="18">
        <f>S7*D7</f>
        <v>13500</v>
      </c>
      <c r="U7" s="19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1:1020" ht="24.6" customHeight="1" thickBot="1">
      <c r="A8" s="36">
        <v>3</v>
      </c>
      <c r="B8" s="47" t="s">
        <v>35</v>
      </c>
      <c r="C8" s="16" t="s">
        <v>30</v>
      </c>
      <c r="D8" s="16">
        <v>2</v>
      </c>
      <c r="E8" s="17">
        <v>2330</v>
      </c>
      <c r="F8" s="17">
        <v>2500</v>
      </c>
      <c r="G8" s="17">
        <v>2850</v>
      </c>
      <c r="H8" s="37"/>
      <c r="I8" s="20"/>
      <c r="J8" s="20"/>
      <c r="K8" s="20"/>
      <c r="L8" s="20"/>
      <c r="M8" s="20"/>
      <c r="N8" s="20"/>
      <c r="O8" s="15">
        <f t="shared" si="0"/>
        <v>2560</v>
      </c>
      <c r="P8" s="15">
        <f t="shared" si="1"/>
        <v>265.14147167125702</v>
      </c>
      <c r="Q8" s="15">
        <f t="shared" si="2"/>
        <v>10.357088737158477</v>
      </c>
      <c r="R8" s="15">
        <f t="shared" si="3"/>
        <v>5120</v>
      </c>
      <c r="S8" s="18">
        <f t="shared" si="4"/>
        <v>2560</v>
      </c>
      <c r="T8" s="18">
        <f>S8*D8</f>
        <v>5120</v>
      </c>
      <c r="U8" s="19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1:1020" ht="24" customHeight="1" thickBot="1">
      <c r="A9" s="36">
        <v>4</v>
      </c>
      <c r="B9" s="47" t="s">
        <v>36</v>
      </c>
      <c r="C9" s="16" t="s">
        <v>30</v>
      </c>
      <c r="D9" s="16">
        <v>10</v>
      </c>
      <c r="E9" s="17">
        <v>1200</v>
      </c>
      <c r="F9" s="17">
        <v>980</v>
      </c>
      <c r="G9" s="17">
        <v>1580</v>
      </c>
      <c r="H9" s="37"/>
      <c r="I9" s="20"/>
      <c r="J9" s="20"/>
      <c r="K9" s="20"/>
      <c r="L9" s="20"/>
      <c r="M9" s="20"/>
      <c r="N9" s="20"/>
      <c r="O9" s="15">
        <f t="shared" si="0"/>
        <v>1253.3333333333333</v>
      </c>
      <c r="P9" s="15">
        <f t="shared" si="1"/>
        <v>303.53473167552562</v>
      </c>
      <c r="Q9" s="15">
        <f t="shared" si="2"/>
        <v>24.218196676238748</v>
      </c>
      <c r="R9" s="15">
        <f t="shared" si="3"/>
        <v>12533.333333333332</v>
      </c>
      <c r="S9" s="18">
        <f t="shared" si="4"/>
        <v>1253.3333333333333</v>
      </c>
      <c r="T9" s="18">
        <f>S9*D9-3</f>
        <v>12530.333333333332</v>
      </c>
      <c r="U9" s="1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1:1020" ht="22.2" customHeight="1" thickBot="1">
      <c r="A10" s="36">
        <v>5</v>
      </c>
      <c r="B10" s="47" t="s">
        <v>37</v>
      </c>
      <c r="C10" s="16"/>
      <c r="D10" s="16"/>
      <c r="E10" s="17">
        <v>16100</v>
      </c>
      <c r="F10" s="17">
        <v>15000</v>
      </c>
      <c r="G10" s="17">
        <v>18000</v>
      </c>
      <c r="H10" s="37"/>
      <c r="I10" s="20"/>
      <c r="J10" s="20"/>
      <c r="K10" s="20"/>
      <c r="L10" s="20"/>
      <c r="M10" s="20"/>
      <c r="N10" s="30"/>
      <c r="O10" s="31">
        <v>16400</v>
      </c>
      <c r="P10" s="31">
        <f t="shared" si="1"/>
        <v>1518.2226450688977</v>
      </c>
      <c r="Q10" s="33">
        <f t="shared" si="2"/>
        <v>9.2574551528591336</v>
      </c>
      <c r="R10" s="32">
        <f>O10</f>
        <v>16400</v>
      </c>
      <c r="S10" s="34">
        <f t="shared" si="4"/>
        <v>16400</v>
      </c>
      <c r="T10" s="35">
        <f>S10</f>
        <v>16400</v>
      </c>
      <c r="U10" s="19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1:1020" ht="15" thickBot="1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21">
        <f>SUM(T6:T10)-1</f>
        <v>159881.66666666666</v>
      </c>
      <c r="U11" s="19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1:1020" ht="18.75" customHeight="1">
      <c r="A12" s="54" t="s">
        <v>16</v>
      </c>
      <c r="B12" s="54"/>
      <c r="C12" s="54"/>
      <c r="D12" s="54"/>
      <c r="E12" s="55" t="s">
        <v>38</v>
      </c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22"/>
      <c r="S12" s="22"/>
      <c r="T12" s="23"/>
      <c r="U12"/>
      <c r="V12" s="14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1:1020">
      <c r="A13" s="56" t="s">
        <v>17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1:1020" ht="21.75" customHeight="1">
      <c r="A14" s="56" t="s">
        <v>18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1:1020">
      <c r="A15" s="4" t="s">
        <v>19</v>
      </c>
      <c r="B15" s="58" t="s">
        <v>20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1:1020">
      <c r="A16" s="59" t="s">
        <v>21</v>
      </c>
      <c r="B16" s="59"/>
      <c r="C16" s="60" t="s">
        <v>26</v>
      </c>
      <c r="D16" s="60"/>
      <c r="E16" s="60"/>
      <c r="F16" s="60"/>
      <c r="G16" s="61"/>
      <c r="H16" s="61"/>
      <c r="I16" s="61"/>
      <c r="J16" s="61"/>
      <c r="K16" s="61"/>
      <c r="L16" s="61"/>
      <c r="M16" s="61"/>
      <c r="N16" s="61"/>
      <c r="O16" s="61"/>
      <c r="P16" s="62" t="s">
        <v>27</v>
      </c>
      <c r="Q16" s="62"/>
      <c r="R16" s="24"/>
      <c r="S16" s="24"/>
      <c r="T16" s="5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1:1020" s="2" customFormat="1" ht="15" customHeight="1" thickBot="1">
      <c r="A17" s="25"/>
      <c r="B17" s="26"/>
      <c r="C17" s="66" t="s">
        <v>22</v>
      </c>
      <c r="D17" s="66"/>
      <c r="E17" s="66"/>
      <c r="F17" s="66"/>
      <c r="G17" s="57" t="s">
        <v>23</v>
      </c>
      <c r="H17" s="57"/>
      <c r="I17" s="57"/>
      <c r="J17" s="57"/>
      <c r="K17" s="57"/>
      <c r="L17" s="57"/>
      <c r="M17" s="57"/>
      <c r="N17" s="57"/>
      <c r="O17" s="57"/>
      <c r="P17" s="57" t="s">
        <v>24</v>
      </c>
      <c r="Q17" s="57"/>
      <c r="R17" s="27"/>
      <c r="S17" s="27"/>
      <c r="T17" s="28"/>
    </row>
    <row r="18" spans="1:1020" ht="25.5" customHeight="1">
      <c r="A18" s="9"/>
      <c r="B18" s="9"/>
      <c r="C18" s="9"/>
      <c r="E18" s="6"/>
      <c r="F18" s="6"/>
      <c r="G18" s="6"/>
      <c r="H18" s="6"/>
      <c r="I18" s="7"/>
      <c r="J18" s="7"/>
      <c r="K18" s="8"/>
      <c r="L18" s="8"/>
      <c r="M18" s="8"/>
      <c r="N18" s="8"/>
      <c r="O18" s="10"/>
      <c r="P18" s="10"/>
      <c r="Q18" s="10"/>
      <c r="R18" s="10"/>
      <c r="S18" s="8"/>
      <c r="T18" s="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1:1020" ht="10.5" customHeight="1">
      <c r="A19" s="63"/>
      <c r="B19" s="63"/>
      <c r="C19" s="64"/>
      <c r="D19" s="64"/>
      <c r="E19" s="64"/>
      <c r="F19" s="64"/>
      <c r="G19" s="64"/>
      <c r="H19" s="64"/>
      <c r="I19" s="64"/>
      <c r="J19" s="11"/>
      <c r="O19" s="11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1:1020" ht="15" customHeight="1">
      <c r="A20" s="65"/>
      <c r="B20" s="65"/>
      <c r="C20" s="65"/>
      <c r="E20" s="6"/>
      <c r="F20" s="6"/>
      <c r="G20" s="6"/>
      <c r="H20" s="6"/>
      <c r="I20" s="7"/>
      <c r="J20" s="7"/>
      <c r="K20" s="8"/>
      <c r="L20" s="8"/>
      <c r="M20" s="8"/>
      <c r="N20" s="8"/>
      <c r="O20" s="10"/>
      <c r="P20" s="6"/>
      <c r="Q20" s="6"/>
      <c r="R20" s="6"/>
      <c r="S20" s="8"/>
      <c r="T20" s="8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1:1020" s="3" customFormat="1" ht="10.5" customHeight="1">
      <c r="A21" s="1"/>
      <c r="B21" s="1"/>
      <c r="C21" s="1"/>
      <c r="D21" s="1"/>
      <c r="E21" s="1"/>
      <c r="F21" s="1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1020" s="8" customFormat="1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1020" s="8" customFormat="1" ht="1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1020" s="8" customFormat="1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1020" ht="19.5" customHeight="1"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1:1020" s="8" customFormat="1" ht="9.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1020"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</sheetData>
  <mergeCells count="27">
    <mergeCell ref="A19:B19"/>
    <mergeCell ref="C19:I19"/>
    <mergeCell ref="A20:C20"/>
    <mergeCell ref="C17:F17"/>
    <mergeCell ref="G17:O17"/>
    <mergeCell ref="P17:Q17"/>
    <mergeCell ref="B15:T15"/>
    <mergeCell ref="A16:B16"/>
    <mergeCell ref="C16:F16"/>
    <mergeCell ref="G16:O16"/>
    <mergeCell ref="P16:Q16"/>
    <mergeCell ref="A11:S11"/>
    <mergeCell ref="A12:D12"/>
    <mergeCell ref="E12:Q12"/>
    <mergeCell ref="A13:T13"/>
    <mergeCell ref="A14:T14"/>
    <mergeCell ref="A1:T2"/>
    <mergeCell ref="A3:T3"/>
    <mergeCell ref="A4:A5"/>
    <mergeCell ref="B4:B5"/>
    <mergeCell ref="C4:C5"/>
    <mergeCell ref="D4:D5"/>
    <mergeCell ref="E4:J4"/>
    <mergeCell ref="K4:M4"/>
    <mergeCell ref="N4:N5"/>
    <mergeCell ref="O4:Q4"/>
    <mergeCell ref="R4:T4"/>
  </mergeCells>
  <pageMargins left="0.70866141732283472" right="0.70866141732283472" top="0.74803149606299213" bottom="0.74803149606299213" header="0.31496062992125984" footer="0.31496062992125984"/>
  <pageSetup paperSize="9" scale="93" firstPageNumber="0" fitToHeight="0" orientation="landscape" horizontalDpi="300" verticalDpi="300" r:id="rId1"/>
  <ignoredErrors>
    <ignoredError sqref="P6:P9 P1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3" sqref="E23"/>
    </sheetView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Науменко В.А.</dc:creator>
  <dc:description/>
  <cp:lastModifiedBy>Пользователь Windows</cp:lastModifiedBy>
  <cp:revision>58</cp:revision>
  <cp:lastPrinted>2025-09-04T03:03:56Z</cp:lastPrinted>
  <dcterms:created xsi:type="dcterms:W3CDTF">2014-01-15T18:15:09Z</dcterms:created>
  <dcterms:modified xsi:type="dcterms:W3CDTF">2026-04-30T04:20:53Z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