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60" windowWidth="18855" windowHeight="1147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calcChain.xml><?xml version="1.0" encoding="utf-8"?>
<calcChain xmlns="http://schemas.openxmlformats.org/spreadsheetml/2006/main">
  <c r="J21" i="1"/>
  <c r="F21"/>
  <c r="I21" s="1"/>
  <c r="J20"/>
  <c r="J19"/>
  <c r="J18"/>
  <c r="J17"/>
  <c r="J16"/>
  <c r="J15"/>
  <c r="J14"/>
  <c r="J13"/>
  <c r="J12"/>
  <c r="J11"/>
  <c r="J10"/>
  <c r="I20"/>
  <c r="I19"/>
  <c r="I18"/>
  <c r="I17"/>
  <c r="I16"/>
  <c r="I15"/>
  <c r="I14"/>
  <c r="I13"/>
  <c r="I12"/>
  <c r="I11"/>
  <c r="I10"/>
  <c r="H21"/>
  <c r="G21"/>
  <c r="I9"/>
  <c r="J9" s="1"/>
  <c r="N12" i="2"/>
  <c r="J12"/>
  <c r="M12" s="1"/>
  <c r="O11"/>
  <c r="J11"/>
  <c r="K11" s="1"/>
  <c r="K13" s="1"/>
  <c r="O10"/>
  <c r="J10"/>
  <c r="M10" s="1"/>
  <c r="O9"/>
  <c r="J9"/>
  <c r="M9" s="1"/>
  <c r="J22" i="1" l="1"/>
  <c r="K12" i="2"/>
  <c r="M11"/>
  <c r="O12"/>
  <c r="O15" s="1"/>
  <c r="Q16" s="1"/>
</calcChain>
</file>

<file path=xl/sharedStrings.xml><?xml version="1.0" encoding="utf-8"?>
<sst xmlns="http://schemas.openxmlformats.org/spreadsheetml/2006/main" count="85" uniqueCount="58">
  <si>
    <t>№ п/п</t>
  </si>
  <si>
    <t>Наименование</t>
  </si>
  <si>
    <t>Ед. изм.</t>
  </si>
  <si>
    <t>Кол-во</t>
  </si>
  <si>
    <t>Среднее ценовое предложение, руб/шт.</t>
  </si>
  <si>
    <t>НМЦК, в руб.</t>
  </si>
  <si>
    <t>Используемый метод определения НМЦК с обоснованием: метод сопоставимых рыночных цен (анализа рынка).</t>
  </si>
  <si>
    <t>Расчет произведен согласно информации о ценах на идентичные товары, полученные по запросу заказчика у исполнителей, осуществляющих поставку идентичных товаров     (ч. 5 ст. 22, Федеральный закон от 05.04.2013 N 44-ФЗ).</t>
  </si>
  <si>
    <t>ОКПД</t>
  </si>
  <si>
    <t xml:space="preserve">   ИТОГО:</t>
  </si>
  <si>
    <t>ОКВЭД</t>
  </si>
  <si>
    <t>И.о.заместителя директора ИВНД и НФ РАН                                                                                                                                      В.А. Маркевич</t>
  </si>
  <si>
    <t>КП №1 (цена на февраль 2020 г.) Цена, руб/шт.</t>
  </si>
  <si>
    <t>КП №2 (цена на февраль 2020 г.) Цена, руб/шт.</t>
  </si>
  <si>
    <t>КП №3 (цена на февраль 2020 г.) Цена, руб/шт.</t>
  </si>
  <si>
    <t>Уничтожение биологических отходов: подстилочный материал</t>
  </si>
  <si>
    <t>Уничтожение биологических отходов: трупы животных</t>
  </si>
  <si>
    <t>Транспортирование отходов</t>
  </si>
  <si>
    <t>кг</t>
  </si>
  <si>
    <t>машино/рейс</t>
  </si>
  <si>
    <t xml:space="preserve">Заказчиком принято решение установить начальную (максимальную) цену Договора в размере 213 285,00 руб. (Двести тринадцать тысяч двести восемьдесят пять рублей 00 копеек), расчитанную как среднюю цену по мониторингу рынка.                                                                               </t>
  </si>
  <si>
    <t>38.12.11.000</t>
  </si>
  <si>
    <t>38.22.29.000</t>
  </si>
  <si>
    <t>49.41.19.900</t>
  </si>
  <si>
    <t>49.42</t>
  </si>
  <si>
    <t>38.22</t>
  </si>
  <si>
    <t>38.22.9</t>
  </si>
  <si>
    <t xml:space="preserve">Часть V. Обоснование начальной (максимальной) цены Договора на оказание услуг по транспортированию и уничтожению термическим способом биологических отходов для нужд Федерального государственного бюджетного учреждения науки Института высшей нервной деятельности и нейрофизиологии Российской академии наук.                                                                                                          </t>
  </si>
  <si>
    <t>Используемый метод определения НМЦК с обоснованием: иной метод.</t>
  </si>
  <si>
    <t>Наименьшее ценовое предложение</t>
  </si>
  <si>
    <t>шт</t>
  </si>
  <si>
    <t>Сканер Canon imageFORMULA DR-F120</t>
  </si>
  <si>
    <t>27" Монитор LG UltraFine 27US500-W, 3840x2160, IPS, 2хHDMI, 1хDP, белый [27us500-w.aruz]</t>
  </si>
  <si>
    <t>Кабель UGREEN DP118, DisplayPort (m) (прямой) – DisplayPort (m) (прямой), ферритовый фильтр, круглое, 2м, коробка, серый [15384]</t>
  </si>
  <si>
    <t>Сетевой фильтр IEK WFP10-16-05-01-N</t>
  </si>
  <si>
    <t>Сетевой удлинитель IEK У03, wyp10-10-03-07-z-g</t>
  </si>
  <si>
    <t>Камера видеонаблюдения IP Trassir TR-D2B6, 1920х1080 pix, 2.7-13.5 мм</t>
  </si>
  <si>
    <t>Чернила Epson T6731 C13T67314A/C13T673198 черные оригинальные</t>
  </si>
  <si>
    <t>Чернила Epson T6732 C13T67324A голубые оригинальные</t>
  </si>
  <si>
    <t>Чернила Epson T6733 C13T67334A пурпурные оригинальные</t>
  </si>
  <si>
    <t>Чернила Epson T6734 C13T67344A желтые оригинальные</t>
  </si>
  <si>
    <t>Чернила Epson T6735 C13T67354A светло- голубые оригинальные</t>
  </si>
  <si>
    <t>Чернила Epson T6736 C13T67364A светло- пурпурные оригинальные</t>
  </si>
  <si>
    <t>ОКПД2/КТРУ</t>
  </si>
  <si>
    <t>26.20.16.150-00000004</t>
  </si>
  <si>
    <t>26.20.17.110-00000007</t>
  </si>
  <si>
    <t>27.32.13.157-00000001</t>
  </si>
  <si>
    <t>27.33.13.190-00000001</t>
  </si>
  <si>
    <t>27.33.13.190-00000002</t>
  </si>
  <si>
    <t>26.70.13.000-00000008</t>
  </si>
  <si>
    <t>26.20.40.120-00000001</t>
  </si>
  <si>
    <t>КП №1 № 8055 от 05.08.2026 г.      Цена, руб/шт.</t>
  </si>
  <si>
    <t>КП №2  №1024 от 06.08.2026 г.         Цена, руб/шт.</t>
  </si>
  <si>
    <t>КП №3 №8316 от 06.08.2026 г.      Цена, руб/шт.</t>
  </si>
  <si>
    <t xml:space="preserve">Заказчиком принято решение установить начальную (максимальную) цену Контракта в размере 169 362,84 руб. (Сто шестьдесят девять тысяч триста шестьдесят два рубля 84 копейки), расчитанную по наименьшему коммерческому предложению.                                                                               </t>
  </si>
  <si>
    <t>Руководитель АФС  ИВНД и НФ РАН                                                                                                                                     В.А. Маркевич</t>
  </si>
  <si>
    <t xml:space="preserve">Обоснование начальной (максимальной) цены Контракта на поставку офисной техники и комплектующих для нужд Федерального государственного бюджетного учреждения науки Института высшей нервной деятельности и нейрофизиологии Российской академии наук.                                                                                                          </t>
  </si>
  <si>
    <t>Расчет произведен согласно информации о ценах на идентичные товары, полученные по запросу заказчика у исполнителей, осуществляющих поставку идентичных товаров           (ч. 5 ст. 22, Федеральный закон от 05.04.2013 N 44-ФЗ).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</si>
</sst>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13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9"/>
      <color rgb="FF33405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0" borderId="1" xfId="0" applyFont="1" applyBorder="1"/>
    <xf numFmtId="164" fontId="2" fillId="0" borderId="1" xfId="0" applyNumberFormat="1" applyFont="1" applyBorder="1"/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164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4" fontId="0" fillId="0" borderId="0" xfId="0" applyNumberFormat="1"/>
    <xf numFmtId="0" fontId="8" fillId="0" borderId="1" xfId="0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0" fillId="0" borderId="0" xfId="0" applyAlignment="1"/>
    <xf numFmtId="0" fontId="0" fillId="0" borderId="0" xfId="0" applyAlignment="1">
      <alignment vertical="center" wrapText="1"/>
    </xf>
    <xf numFmtId="0" fontId="1" fillId="0" borderId="2" xfId="0" applyFont="1" applyBorder="1" applyAlignment="1"/>
    <xf numFmtId="0" fontId="8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3" xfId="0" applyBorder="1" applyAlignment="1"/>
    <xf numFmtId="0" fontId="0" fillId="0" borderId="4" xfId="0" applyBorder="1" applyAlignment="1"/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13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0" fillId="0" borderId="0" xfId="0" applyFont="1"/>
    <xf numFmtId="0" fontId="10" fillId="0" borderId="0" xfId="0" applyFont="1" applyBorder="1"/>
    <xf numFmtId="0" fontId="9" fillId="0" borderId="8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" xfId="0" applyFont="1" applyBorder="1" applyAlignment="1">
      <alignment wrapText="1"/>
    </xf>
    <xf numFmtId="0" fontId="8" fillId="0" borderId="13" xfId="0" applyFont="1" applyBorder="1" applyAlignment="1">
      <alignment wrapText="1"/>
    </xf>
    <xf numFmtId="0" fontId="8" fillId="0" borderId="2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top" wrapText="1"/>
    </xf>
    <xf numFmtId="0" fontId="10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2" fillId="0" borderId="11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center" vertical="center" wrapText="1"/>
    </xf>
    <xf numFmtId="4" fontId="8" fillId="0" borderId="11" xfId="0" applyNumberFormat="1" applyFont="1" applyBorder="1" applyAlignment="1">
      <alignment horizontal="center" vertical="center" wrapText="1"/>
    </xf>
    <xf numFmtId="4" fontId="8" fillId="0" borderId="12" xfId="0" applyNumberFormat="1" applyFont="1" applyBorder="1" applyAlignment="1">
      <alignment horizontal="center" vertical="center" wrapText="1"/>
    </xf>
    <xf numFmtId="4" fontId="8" fillId="0" borderId="15" xfId="0" applyNumberFormat="1" applyFont="1" applyBorder="1" applyAlignment="1">
      <alignment horizontal="center" vertical="center" wrapText="1"/>
    </xf>
    <xf numFmtId="0" fontId="9" fillId="0" borderId="2" xfId="0" applyFont="1" applyBorder="1" applyAlignment="1"/>
    <xf numFmtId="0" fontId="11" fillId="0" borderId="3" xfId="0" applyFont="1" applyBorder="1" applyAlignment="1"/>
    <xf numFmtId="0" fontId="11" fillId="0" borderId="4" xfId="0" applyFont="1" applyBorder="1" applyAlignment="1"/>
    <xf numFmtId="164" fontId="8" fillId="0" borderId="1" xfId="0" applyNumberFormat="1" applyFont="1" applyBorder="1"/>
    <xf numFmtId="4" fontId="10" fillId="0" borderId="0" xfId="0" applyNumberFormat="1" applyFont="1" applyBorder="1"/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10" fillId="0" borderId="0" xfId="0" applyFont="1" applyAlignment="1"/>
    <xf numFmtId="0" fontId="10" fillId="0" borderId="0" xfId="0" applyFont="1" applyAlignment="1">
      <alignment vertical="center" wrapText="1"/>
    </xf>
    <xf numFmtId="0" fontId="11" fillId="0" borderId="0" xfId="0" applyFont="1"/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1" fillId="0" borderId="0" xfId="0" applyFont="1" applyAlignment="1"/>
    <xf numFmtId="0" fontId="11" fillId="0" borderId="0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58"/>
  <sheetViews>
    <sheetView tabSelected="1" zoomScale="140" zoomScaleNormal="140" workbookViewId="0">
      <selection activeCell="A5" sqref="A5:J5"/>
    </sheetView>
  </sheetViews>
  <sheetFormatPr defaultRowHeight="11.65"/>
  <cols>
    <col min="1" max="1" width="4.3984375" style="43" customWidth="1"/>
    <col min="2" max="2" width="40.265625" style="74" customWidth="1"/>
    <col min="3" max="3" width="5.59765625" style="43" customWidth="1"/>
    <col min="4" max="4" width="6.73046875" style="43" customWidth="1"/>
    <col min="5" max="5" width="11.73046875" style="43" customWidth="1"/>
    <col min="6" max="7" width="13.59765625" style="43" customWidth="1"/>
    <col min="8" max="8" width="13.9296875" style="43" customWidth="1"/>
    <col min="9" max="9" width="11.3984375" style="43" customWidth="1"/>
    <col min="10" max="10" width="13.1328125" style="43" customWidth="1"/>
    <col min="11" max="11" width="11.3984375" style="43" customWidth="1"/>
    <col min="12" max="12" width="10.73046875" style="43" customWidth="1"/>
    <col min="13" max="13" width="13" style="43" customWidth="1"/>
    <col min="14" max="14" width="11.3984375" style="43" customWidth="1"/>
    <col min="15" max="16384" width="9.06640625" style="43"/>
  </cols>
  <sheetData>
    <row r="1" spans="1:35">
      <c r="A1" s="40" t="s">
        <v>56</v>
      </c>
      <c r="B1" s="41"/>
      <c r="C1" s="41"/>
      <c r="D1" s="41"/>
      <c r="E1" s="41"/>
      <c r="F1" s="41"/>
      <c r="G1" s="41"/>
      <c r="H1" s="41"/>
      <c r="I1" s="41"/>
      <c r="J1" s="42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</row>
    <row r="2" spans="1:35" ht="15" customHeight="1">
      <c r="A2" s="45"/>
      <c r="B2" s="46"/>
      <c r="C2" s="46"/>
      <c r="D2" s="46"/>
      <c r="E2" s="46"/>
      <c r="F2" s="46"/>
      <c r="G2" s="46"/>
      <c r="H2" s="46"/>
      <c r="I2" s="46"/>
      <c r="J2" s="47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</row>
    <row r="3" spans="1:35" ht="24" customHeight="1">
      <c r="A3" s="45"/>
      <c r="B3" s="46"/>
      <c r="C3" s="46"/>
      <c r="D3" s="46"/>
      <c r="E3" s="46"/>
      <c r="F3" s="46"/>
      <c r="G3" s="46"/>
      <c r="H3" s="46"/>
      <c r="I3" s="46"/>
      <c r="J3" s="47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</row>
    <row r="4" spans="1:35" ht="21" customHeight="1">
      <c r="A4" s="45" t="s">
        <v>28</v>
      </c>
      <c r="B4" s="46"/>
      <c r="C4" s="46"/>
      <c r="D4" s="46"/>
      <c r="E4" s="46"/>
      <c r="F4" s="46"/>
      <c r="G4" s="46"/>
      <c r="H4" s="46"/>
      <c r="I4" s="46"/>
      <c r="J4" s="47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</row>
    <row r="5" spans="1:35" ht="34.5" customHeight="1">
      <c r="A5" s="48" t="s">
        <v>57</v>
      </c>
      <c r="B5" s="49"/>
      <c r="C5" s="49"/>
      <c r="D5" s="49"/>
      <c r="E5" s="49"/>
      <c r="F5" s="49"/>
      <c r="G5" s="49"/>
      <c r="H5" s="49"/>
      <c r="I5" s="49"/>
      <c r="J5" s="50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</row>
    <row r="6" spans="1:35">
      <c r="A6" s="51" t="s">
        <v>0</v>
      </c>
      <c r="B6" s="16" t="s">
        <v>1</v>
      </c>
      <c r="C6" s="16" t="s">
        <v>2</v>
      </c>
      <c r="D6" s="16" t="s">
        <v>3</v>
      </c>
      <c r="E6" s="39" t="s">
        <v>43</v>
      </c>
      <c r="F6" s="16" t="s">
        <v>51</v>
      </c>
      <c r="G6" s="16" t="s">
        <v>52</v>
      </c>
      <c r="H6" s="16" t="s">
        <v>53</v>
      </c>
      <c r="I6" s="16" t="s">
        <v>29</v>
      </c>
      <c r="J6" s="16" t="s">
        <v>5</v>
      </c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</row>
    <row r="7" spans="1:35">
      <c r="A7" s="16"/>
      <c r="B7" s="16"/>
      <c r="C7" s="16"/>
      <c r="D7" s="16"/>
      <c r="E7" s="52"/>
      <c r="F7" s="16"/>
      <c r="G7" s="16"/>
      <c r="H7" s="16"/>
      <c r="I7" s="16"/>
      <c r="J7" s="16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</row>
    <row r="8" spans="1:35">
      <c r="A8" s="53"/>
      <c r="B8" s="54"/>
      <c r="C8" s="54"/>
      <c r="D8" s="54"/>
      <c r="E8" s="52"/>
      <c r="F8" s="39"/>
      <c r="G8" s="39"/>
      <c r="H8" s="39"/>
      <c r="I8" s="39"/>
      <c r="J8" s="39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</row>
    <row r="9" spans="1:35" s="57" customFormat="1" ht="23.25">
      <c r="A9" s="55">
        <v>1</v>
      </c>
      <c r="B9" s="56" t="s">
        <v>31</v>
      </c>
      <c r="C9" s="10" t="s">
        <v>30</v>
      </c>
      <c r="D9" s="10">
        <v>2</v>
      </c>
      <c r="E9" s="10" t="s">
        <v>44</v>
      </c>
      <c r="F9" s="11">
        <v>46617.42</v>
      </c>
      <c r="G9" s="11">
        <v>49000</v>
      </c>
      <c r="H9" s="11">
        <v>52000</v>
      </c>
      <c r="I9" s="11">
        <f>F9</f>
        <v>46617.42</v>
      </c>
      <c r="J9" s="11">
        <f>I9*D9</f>
        <v>93234.84</v>
      </c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  <c r="AI9" s="58"/>
    </row>
    <row r="10" spans="1:35" s="57" customFormat="1" ht="23.25">
      <c r="A10" s="55">
        <v>2</v>
      </c>
      <c r="B10" s="56" t="s">
        <v>32</v>
      </c>
      <c r="C10" s="10" t="s">
        <v>30</v>
      </c>
      <c r="D10" s="10">
        <v>2</v>
      </c>
      <c r="E10" s="10" t="s">
        <v>45</v>
      </c>
      <c r="F10" s="11">
        <v>23180</v>
      </c>
      <c r="G10" s="11">
        <v>21000</v>
      </c>
      <c r="H10" s="11">
        <v>24000</v>
      </c>
      <c r="I10" s="11">
        <f t="shared" ref="I10:I20" si="0">F10</f>
        <v>23180</v>
      </c>
      <c r="J10" s="11">
        <f t="shared" ref="J10:J20" si="1">I10*D10</f>
        <v>46360</v>
      </c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</row>
    <row r="11" spans="1:35" s="57" customFormat="1" ht="34.9">
      <c r="A11" s="55">
        <v>3</v>
      </c>
      <c r="B11" s="56" t="s">
        <v>33</v>
      </c>
      <c r="C11" s="10" t="s">
        <v>30</v>
      </c>
      <c r="D11" s="10">
        <v>2</v>
      </c>
      <c r="E11" s="10" t="s">
        <v>46</v>
      </c>
      <c r="F11" s="11">
        <v>1830</v>
      </c>
      <c r="G11" s="11">
        <v>1500</v>
      </c>
      <c r="H11" s="11">
        <v>1510</v>
      </c>
      <c r="I11" s="11">
        <f t="shared" si="0"/>
        <v>1830</v>
      </c>
      <c r="J11" s="11">
        <f t="shared" si="1"/>
        <v>3660</v>
      </c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  <c r="AI11" s="58"/>
    </row>
    <row r="12" spans="1:35" s="57" customFormat="1" ht="23.25">
      <c r="A12" s="55">
        <v>4</v>
      </c>
      <c r="B12" s="56" t="s">
        <v>34</v>
      </c>
      <c r="C12" s="10" t="s">
        <v>30</v>
      </c>
      <c r="D12" s="10">
        <v>2</v>
      </c>
      <c r="E12" s="10" t="s">
        <v>47</v>
      </c>
      <c r="F12" s="11">
        <v>1952</v>
      </c>
      <c r="G12" s="11">
        <v>1700</v>
      </c>
      <c r="H12" s="11">
        <v>1900</v>
      </c>
      <c r="I12" s="11">
        <f t="shared" si="0"/>
        <v>1952</v>
      </c>
      <c r="J12" s="11">
        <f t="shared" si="1"/>
        <v>3904</v>
      </c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</row>
    <row r="13" spans="1:35" s="57" customFormat="1" ht="23.25">
      <c r="A13" s="55">
        <v>5</v>
      </c>
      <c r="B13" s="56" t="s">
        <v>35</v>
      </c>
      <c r="C13" s="10" t="s">
        <v>30</v>
      </c>
      <c r="D13" s="10">
        <v>2</v>
      </c>
      <c r="E13" s="10" t="s">
        <v>48</v>
      </c>
      <c r="F13" s="11">
        <v>732</v>
      </c>
      <c r="G13" s="11">
        <v>700</v>
      </c>
      <c r="H13" s="11">
        <v>700</v>
      </c>
      <c r="I13" s="11">
        <f t="shared" si="0"/>
        <v>732</v>
      </c>
      <c r="J13" s="11">
        <f t="shared" si="1"/>
        <v>1464</v>
      </c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</row>
    <row r="14" spans="1:35" s="57" customFormat="1" ht="23.25">
      <c r="A14" s="55">
        <v>6</v>
      </c>
      <c r="B14" s="56" t="s">
        <v>36</v>
      </c>
      <c r="C14" s="10" t="s">
        <v>30</v>
      </c>
      <c r="D14" s="10">
        <v>1</v>
      </c>
      <c r="E14" s="10" t="s">
        <v>49</v>
      </c>
      <c r="F14" s="11">
        <v>9760</v>
      </c>
      <c r="G14" s="11">
        <v>9000</v>
      </c>
      <c r="H14" s="11">
        <v>10000</v>
      </c>
      <c r="I14" s="11">
        <f t="shared" si="0"/>
        <v>9760</v>
      </c>
      <c r="J14" s="11">
        <f t="shared" si="1"/>
        <v>9760</v>
      </c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</row>
    <row r="15" spans="1:35" s="57" customFormat="1" ht="23.25">
      <c r="A15" s="55">
        <v>7</v>
      </c>
      <c r="B15" s="56" t="s">
        <v>37</v>
      </c>
      <c r="C15" s="10" t="s">
        <v>30</v>
      </c>
      <c r="D15" s="10">
        <v>1</v>
      </c>
      <c r="E15" s="10" t="s">
        <v>50</v>
      </c>
      <c r="F15" s="11">
        <v>1830</v>
      </c>
      <c r="G15" s="11">
        <v>1800</v>
      </c>
      <c r="H15" s="11">
        <v>1600</v>
      </c>
      <c r="I15" s="11">
        <f t="shared" si="0"/>
        <v>1830</v>
      </c>
      <c r="J15" s="11">
        <f t="shared" si="1"/>
        <v>1830</v>
      </c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</row>
    <row r="16" spans="1:35" s="57" customFormat="1" ht="23.25">
      <c r="A16" s="55">
        <v>8</v>
      </c>
      <c r="B16" s="56" t="s">
        <v>38</v>
      </c>
      <c r="C16" s="10" t="s">
        <v>30</v>
      </c>
      <c r="D16" s="10">
        <v>1</v>
      </c>
      <c r="E16" s="10" t="s">
        <v>50</v>
      </c>
      <c r="F16" s="11">
        <v>1830</v>
      </c>
      <c r="G16" s="11">
        <v>1800</v>
      </c>
      <c r="H16" s="11">
        <v>1600</v>
      </c>
      <c r="I16" s="11">
        <f t="shared" si="0"/>
        <v>1830</v>
      </c>
      <c r="J16" s="11">
        <f t="shared" si="1"/>
        <v>1830</v>
      </c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/>
      <c r="AC16" s="58"/>
      <c r="AD16" s="58"/>
      <c r="AE16" s="58"/>
      <c r="AF16" s="58"/>
      <c r="AG16" s="58"/>
      <c r="AH16" s="58"/>
      <c r="AI16" s="58"/>
    </row>
    <row r="17" spans="1:35" s="57" customFormat="1" ht="23.25">
      <c r="A17" s="55">
        <v>9</v>
      </c>
      <c r="B17" s="56" t="s">
        <v>39</v>
      </c>
      <c r="C17" s="10" t="s">
        <v>30</v>
      </c>
      <c r="D17" s="10">
        <v>1</v>
      </c>
      <c r="E17" s="10" t="s">
        <v>50</v>
      </c>
      <c r="F17" s="11">
        <v>1830</v>
      </c>
      <c r="G17" s="11">
        <v>1800</v>
      </c>
      <c r="H17" s="11">
        <v>1600</v>
      </c>
      <c r="I17" s="11">
        <f t="shared" si="0"/>
        <v>1830</v>
      </c>
      <c r="J17" s="11">
        <f t="shared" si="1"/>
        <v>1830</v>
      </c>
      <c r="L17" s="58"/>
      <c r="M17" s="58"/>
      <c r="N17" s="58"/>
      <c r="O17" s="58"/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8"/>
      <c r="AB17" s="58"/>
      <c r="AC17" s="58"/>
      <c r="AD17" s="58"/>
      <c r="AE17" s="58"/>
      <c r="AF17" s="58"/>
      <c r="AG17" s="58"/>
      <c r="AH17" s="58"/>
      <c r="AI17" s="58"/>
    </row>
    <row r="18" spans="1:35" s="57" customFormat="1" ht="23.25">
      <c r="A18" s="55">
        <v>10</v>
      </c>
      <c r="B18" s="56" t="s">
        <v>40</v>
      </c>
      <c r="C18" s="10" t="s">
        <v>30</v>
      </c>
      <c r="D18" s="10">
        <v>1</v>
      </c>
      <c r="E18" s="10" t="s">
        <v>50</v>
      </c>
      <c r="F18" s="11">
        <v>1830</v>
      </c>
      <c r="G18" s="11">
        <v>1800</v>
      </c>
      <c r="H18" s="11">
        <v>1600</v>
      </c>
      <c r="I18" s="11">
        <f t="shared" si="0"/>
        <v>1830</v>
      </c>
      <c r="J18" s="11">
        <f t="shared" si="1"/>
        <v>1830</v>
      </c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58"/>
      <c r="AE18" s="58"/>
      <c r="AF18" s="58"/>
      <c r="AG18" s="58"/>
      <c r="AH18" s="58"/>
      <c r="AI18" s="58"/>
    </row>
    <row r="19" spans="1:35" s="57" customFormat="1" ht="23.25">
      <c r="A19" s="55">
        <v>11</v>
      </c>
      <c r="B19" s="56" t="s">
        <v>41</v>
      </c>
      <c r="C19" s="10" t="s">
        <v>30</v>
      </c>
      <c r="D19" s="10">
        <v>1</v>
      </c>
      <c r="E19" s="10" t="s">
        <v>50</v>
      </c>
      <c r="F19" s="11">
        <v>1830</v>
      </c>
      <c r="G19" s="11">
        <v>1800</v>
      </c>
      <c r="H19" s="11">
        <v>1600</v>
      </c>
      <c r="I19" s="11">
        <f t="shared" si="0"/>
        <v>1830</v>
      </c>
      <c r="J19" s="11">
        <f t="shared" si="1"/>
        <v>1830</v>
      </c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/>
      <c r="AF19" s="58"/>
      <c r="AG19" s="58"/>
      <c r="AH19" s="58"/>
      <c r="AI19" s="58"/>
    </row>
    <row r="20" spans="1:35" s="57" customFormat="1" ht="23.25">
      <c r="A20" s="59">
        <v>12</v>
      </c>
      <c r="B20" s="56" t="s">
        <v>42</v>
      </c>
      <c r="C20" s="10" t="s">
        <v>30</v>
      </c>
      <c r="D20" s="10">
        <v>1</v>
      </c>
      <c r="E20" s="10" t="s">
        <v>50</v>
      </c>
      <c r="F20" s="11">
        <v>1830</v>
      </c>
      <c r="G20" s="11">
        <v>1800</v>
      </c>
      <c r="H20" s="11">
        <v>1600</v>
      </c>
      <c r="I20" s="11">
        <f t="shared" si="0"/>
        <v>1830</v>
      </c>
      <c r="J20" s="11">
        <f t="shared" si="1"/>
        <v>1830</v>
      </c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/>
    </row>
    <row r="21" spans="1:35" s="57" customFormat="1">
      <c r="A21" s="59"/>
      <c r="B21" s="60"/>
      <c r="C21" s="61"/>
      <c r="D21" s="61"/>
      <c r="E21" s="61"/>
      <c r="F21" s="62">
        <f>SUM(F9:F20)</f>
        <v>95051.42</v>
      </c>
      <c r="G21" s="62">
        <f>SUM(G9:G20)</f>
        <v>93700</v>
      </c>
      <c r="H21" s="62">
        <f>SUM(H9:H20)</f>
        <v>99710</v>
      </c>
      <c r="I21" s="63">
        <f>F21</f>
        <v>95051.42</v>
      </c>
      <c r="J21" s="64">
        <f>SUM(J9:J20)</f>
        <v>169362.84</v>
      </c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8"/>
      <c r="AF21" s="58"/>
      <c r="AG21" s="58"/>
      <c r="AH21" s="58"/>
      <c r="AI21" s="58"/>
    </row>
    <row r="22" spans="1:35">
      <c r="A22" s="65" t="s">
        <v>9</v>
      </c>
      <c r="B22" s="66"/>
      <c r="C22" s="66"/>
      <c r="D22" s="66"/>
      <c r="E22" s="66"/>
      <c r="F22" s="66"/>
      <c r="G22" s="66"/>
      <c r="H22" s="66"/>
      <c r="I22" s="67"/>
      <c r="J22" s="68">
        <f>SUM(J9:J20)</f>
        <v>169362.84</v>
      </c>
      <c r="L22" s="44"/>
      <c r="M22" s="69"/>
      <c r="N22" s="69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</row>
    <row r="23" spans="1:35" ht="14.25" customHeight="1">
      <c r="A23" s="70"/>
      <c r="B23" s="70"/>
      <c r="C23" s="70"/>
      <c r="D23" s="70"/>
      <c r="E23" s="70"/>
      <c r="F23" s="70"/>
      <c r="G23" s="70"/>
      <c r="H23" s="70"/>
      <c r="I23" s="70"/>
      <c r="J23" s="70"/>
      <c r="L23" s="44"/>
      <c r="M23" s="44"/>
      <c r="N23" s="69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</row>
    <row r="24" spans="1:35" ht="36.75" customHeight="1">
      <c r="A24" s="71" t="s">
        <v>54</v>
      </c>
      <c r="B24" s="72"/>
      <c r="C24" s="72"/>
      <c r="D24" s="72"/>
      <c r="E24" s="72"/>
      <c r="F24" s="72"/>
      <c r="G24" s="72"/>
      <c r="H24" s="72"/>
      <c r="I24" s="72"/>
      <c r="J24" s="72"/>
      <c r="L24" s="44"/>
      <c r="M24" s="44"/>
      <c r="N24" s="69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</row>
    <row r="25" spans="1:35" ht="12.4" customHeight="1">
      <c r="A25" s="73"/>
      <c r="B25" s="72"/>
      <c r="C25" s="72"/>
      <c r="D25" s="72"/>
      <c r="E25" s="72"/>
      <c r="F25" s="72"/>
      <c r="G25" s="72"/>
      <c r="H25" s="72"/>
      <c r="I25" s="72"/>
      <c r="L25" s="44"/>
      <c r="M25" s="44"/>
      <c r="N25" s="69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</row>
    <row r="26" spans="1:35" ht="12.4" customHeight="1">
      <c r="I26" s="75"/>
      <c r="J26" s="75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</row>
    <row r="27" spans="1:35" s="74" customFormat="1" ht="12.4" customHeight="1">
      <c r="A27" s="76" t="s">
        <v>55</v>
      </c>
      <c r="B27" s="77"/>
      <c r="C27" s="77"/>
      <c r="D27" s="77"/>
      <c r="E27" s="77"/>
      <c r="F27" s="77"/>
      <c r="G27" s="77"/>
      <c r="H27" s="77"/>
      <c r="I27" s="77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8"/>
      <c r="AI27" s="78"/>
    </row>
    <row r="28" spans="1:35" ht="36" customHeight="1"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</row>
    <row r="29" spans="1:35" ht="23.25" customHeight="1"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</row>
    <row r="30" spans="1:35" s="44" customFormat="1" ht="23.25" customHeight="1">
      <c r="B30" s="78"/>
    </row>
    <row r="31" spans="1:35" s="44" customFormat="1" ht="10.5" customHeight="1">
      <c r="B31" s="78"/>
    </row>
    <row r="32" spans="1:35" s="44" customFormat="1">
      <c r="B32" s="78"/>
    </row>
    <row r="33" spans="2:2" s="44" customFormat="1">
      <c r="B33" s="78"/>
    </row>
    <row r="34" spans="2:2" s="44" customFormat="1" ht="19.5" customHeight="1">
      <c r="B34" s="78"/>
    </row>
    <row r="35" spans="2:2" s="44" customFormat="1" ht="38.25" customHeight="1">
      <c r="B35" s="78"/>
    </row>
    <row r="36" spans="2:2" s="44" customFormat="1" ht="15" customHeight="1">
      <c r="B36" s="78"/>
    </row>
    <row r="37" spans="2:2" s="44" customFormat="1" ht="25.5" customHeight="1">
      <c r="B37" s="78"/>
    </row>
    <row r="38" spans="2:2" s="44" customFormat="1">
      <c r="B38" s="78"/>
    </row>
    <row r="39" spans="2:2" s="44" customFormat="1" ht="15" customHeight="1">
      <c r="B39" s="78"/>
    </row>
    <row r="40" spans="2:2" s="44" customFormat="1">
      <c r="B40" s="78"/>
    </row>
    <row r="41" spans="2:2" s="44" customFormat="1">
      <c r="B41" s="78"/>
    </row>
    <row r="42" spans="2:2" s="44" customFormat="1">
      <c r="B42" s="78"/>
    </row>
    <row r="43" spans="2:2" s="44" customFormat="1">
      <c r="B43" s="78"/>
    </row>
    <row r="44" spans="2:2" s="44" customFormat="1">
      <c r="B44" s="78"/>
    </row>
    <row r="45" spans="2:2" s="44" customFormat="1">
      <c r="B45" s="78"/>
    </row>
    <row r="46" spans="2:2" s="44" customFormat="1">
      <c r="B46" s="78"/>
    </row>
    <row r="47" spans="2:2" s="44" customFormat="1">
      <c r="B47" s="78"/>
    </row>
    <row r="48" spans="2:2" s="44" customFormat="1">
      <c r="B48" s="78"/>
    </row>
    <row r="49" spans="2:2" s="44" customFormat="1">
      <c r="B49" s="78"/>
    </row>
    <row r="50" spans="2:2" s="44" customFormat="1">
      <c r="B50" s="78"/>
    </row>
    <row r="51" spans="2:2" s="44" customFormat="1">
      <c r="B51" s="78"/>
    </row>
    <row r="52" spans="2:2" s="44" customFormat="1">
      <c r="B52" s="78"/>
    </row>
    <row r="53" spans="2:2" s="44" customFormat="1">
      <c r="B53" s="78"/>
    </row>
    <row r="54" spans="2:2" s="44" customFormat="1">
      <c r="B54" s="78"/>
    </row>
    <row r="55" spans="2:2" s="44" customFormat="1">
      <c r="B55" s="78"/>
    </row>
    <row r="56" spans="2:2" s="44" customFormat="1">
      <c r="B56" s="78"/>
    </row>
    <row r="57" spans="2:2" s="44" customFormat="1">
      <c r="B57" s="78"/>
    </row>
    <row r="58" spans="2:2" s="44" customFormat="1">
      <c r="B58" s="78"/>
    </row>
  </sheetData>
  <mergeCells count="17">
    <mergeCell ref="A1:J3"/>
    <mergeCell ref="A4:J4"/>
    <mergeCell ref="A5:J5"/>
    <mergeCell ref="F6:F8"/>
    <mergeCell ref="G6:G8"/>
    <mergeCell ref="H6:H8"/>
    <mergeCell ref="A6:A8"/>
    <mergeCell ref="B6:B8"/>
    <mergeCell ref="C6:C8"/>
    <mergeCell ref="D6:D8"/>
    <mergeCell ref="A24:J24"/>
    <mergeCell ref="A25:I25"/>
    <mergeCell ref="A27:I27"/>
    <mergeCell ref="E6:E8"/>
    <mergeCell ref="I6:I8"/>
    <mergeCell ref="J6:J8"/>
    <mergeCell ref="A22:I22"/>
  </mergeCells>
  <phoneticPr fontId="7" type="noConversion"/>
  <pageMargins left="0" right="0" top="0.15748031496062992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8"/>
  <sheetViews>
    <sheetView topLeftCell="C1" workbookViewId="0">
      <selection activeCell="N9" sqref="N9"/>
    </sheetView>
  </sheetViews>
  <sheetFormatPr defaultRowHeight="14.25"/>
  <cols>
    <col min="1" max="1" width="4.3984375" customWidth="1"/>
    <col min="2" max="2" width="40.265625" customWidth="1"/>
    <col min="3" max="3" width="7.3984375" customWidth="1"/>
    <col min="4" max="4" width="6.73046875" customWidth="1"/>
    <col min="5" max="5" width="9.73046875" customWidth="1"/>
    <col min="6" max="6" width="11.59765625" customWidth="1"/>
    <col min="7" max="7" width="12" customWidth="1"/>
    <col min="8" max="8" width="11.86328125" customWidth="1"/>
    <col min="9" max="9" width="12" customWidth="1"/>
    <col min="10" max="10" width="11.3984375" customWidth="1"/>
    <col min="11" max="11" width="13.1328125" customWidth="1"/>
    <col min="13" max="13" width="10.73046875" customWidth="1"/>
    <col min="14" max="14" width="13" customWidth="1"/>
    <col min="15" max="15" width="11.3984375" customWidth="1"/>
  </cols>
  <sheetData>
    <row r="1" spans="1:17">
      <c r="A1" s="21" t="s">
        <v>27</v>
      </c>
      <c r="B1" s="22"/>
      <c r="C1" s="22"/>
      <c r="D1" s="22"/>
      <c r="E1" s="22"/>
      <c r="F1" s="22"/>
      <c r="G1" s="22"/>
      <c r="H1" s="22"/>
      <c r="I1" s="22"/>
      <c r="J1" s="22"/>
      <c r="K1" s="23"/>
    </row>
    <row r="2" spans="1:17" ht="15" customHeight="1">
      <c r="A2" s="24"/>
      <c r="B2" s="25"/>
      <c r="C2" s="25"/>
      <c r="D2" s="25"/>
      <c r="E2" s="25"/>
      <c r="F2" s="25"/>
      <c r="G2" s="25"/>
      <c r="H2" s="25"/>
      <c r="I2" s="25"/>
      <c r="J2" s="25"/>
      <c r="K2" s="26"/>
    </row>
    <row r="3" spans="1:17" ht="33.75" customHeight="1">
      <c r="A3" s="24"/>
      <c r="B3" s="25"/>
      <c r="C3" s="25"/>
      <c r="D3" s="25"/>
      <c r="E3" s="25"/>
      <c r="F3" s="25"/>
      <c r="G3" s="25"/>
      <c r="H3" s="25"/>
      <c r="I3" s="25"/>
      <c r="J3" s="25"/>
      <c r="K3" s="26"/>
    </row>
    <row r="4" spans="1:17" ht="21" customHeight="1">
      <c r="A4" s="27" t="s">
        <v>6</v>
      </c>
      <c r="B4" s="28"/>
      <c r="C4" s="28"/>
      <c r="D4" s="28"/>
      <c r="E4" s="28"/>
      <c r="F4" s="28"/>
      <c r="G4" s="28"/>
      <c r="H4" s="28"/>
      <c r="I4" s="28"/>
      <c r="J4" s="28"/>
      <c r="K4" s="29"/>
    </row>
    <row r="5" spans="1:17" ht="34.5" customHeight="1">
      <c r="A5" s="30" t="s">
        <v>7</v>
      </c>
      <c r="B5" s="31"/>
      <c r="C5" s="31"/>
      <c r="D5" s="31"/>
      <c r="E5" s="31"/>
      <c r="F5" s="31"/>
      <c r="G5" s="31"/>
      <c r="H5" s="31"/>
      <c r="I5" s="31"/>
      <c r="J5" s="31"/>
      <c r="K5" s="32"/>
    </row>
    <row r="6" spans="1:17" ht="15" customHeight="1">
      <c r="A6" s="17" t="s">
        <v>0</v>
      </c>
      <c r="B6" s="18" t="s">
        <v>1</v>
      </c>
      <c r="C6" s="18" t="s">
        <v>2</v>
      </c>
      <c r="D6" s="18" t="s">
        <v>3</v>
      </c>
      <c r="E6" s="34" t="s">
        <v>10</v>
      </c>
      <c r="F6" s="34" t="s">
        <v>8</v>
      </c>
      <c r="G6" s="18" t="s">
        <v>12</v>
      </c>
      <c r="H6" s="18" t="s">
        <v>13</v>
      </c>
      <c r="I6" s="18" t="s">
        <v>14</v>
      </c>
      <c r="J6" s="18" t="s">
        <v>4</v>
      </c>
      <c r="K6" s="18" t="s">
        <v>5</v>
      </c>
    </row>
    <row r="7" spans="1:17">
      <c r="A7" s="18"/>
      <c r="B7" s="18"/>
      <c r="C7" s="18"/>
      <c r="D7" s="18"/>
      <c r="E7" s="35"/>
      <c r="F7" s="37"/>
      <c r="G7" s="18"/>
      <c r="H7" s="18"/>
      <c r="I7" s="18"/>
      <c r="J7" s="18"/>
      <c r="K7" s="18"/>
    </row>
    <row r="8" spans="1:17" ht="41.25" customHeight="1">
      <c r="A8" s="33"/>
      <c r="B8" s="33"/>
      <c r="C8" s="33"/>
      <c r="D8" s="33"/>
      <c r="E8" s="36"/>
      <c r="F8" s="38"/>
      <c r="G8" s="18"/>
      <c r="H8" s="18"/>
      <c r="I8" s="18"/>
      <c r="J8" s="18"/>
      <c r="K8" s="18"/>
    </row>
    <row r="9" spans="1:17" ht="39" customHeight="1">
      <c r="A9" s="1">
        <v>1</v>
      </c>
      <c r="B9" s="3" t="s">
        <v>16</v>
      </c>
      <c r="C9" s="4" t="s">
        <v>18</v>
      </c>
      <c r="D9" s="4">
        <v>1500</v>
      </c>
      <c r="E9" s="4" t="s">
        <v>25</v>
      </c>
      <c r="F9" s="4" t="s">
        <v>21</v>
      </c>
      <c r="G9" s="5">
        <v>36</v>
      </c>
      <c r="H9" s="5">
        <v>42</v>
      </c>
      <c r="I9" s="5">
        <v>40</v>
      </c>
      <c r="J9" s="5">
        <f>(G9+H9+I9)/3</f>
        <v>39.333333333333336</v>
      </c>
      <c r="K9" s="5">
        <v>58995</v>
      </c>
      <c r="M9">
        <f>J9*37.51%</f>
        <v>14.753933333333334</v>
      </c>
      <c r="N9">
        <v>14.75</v>
      </c>
      <c r="O9" s="9">
        <f>N9*D9</f>
        <v>22125</v>
      </c>
    </row>
    <row r="10" spans="1:17" ht="39" customHeight="1">
      <c r="A10" s="1">
        <v>2</v>
      </c>
      <c r="B10" s="3" t="s">
        <v>15</v>
      </c>
      <c r="C10" s="4" t="s">
        <v>18</v>
      </c>
      <c r="D10" s="4">
        <v>7000</v>
      </c>
      <c r="E10" s="4" t="s">
        <v>26</v>
      </c>
      <c r="F10" s="4" t="s">
        <v>22</v>
      </c>
      <c r="G10" s="5">
        <v>15</v>
      </c>
      <c r="H10" s="5">
        <v>20</v>
      </c>
      <c r="I10" s="5">
        <v>18</v>
      </c>
      <c r="J10" s="5">
        <f t="shared" ref="J10:J11" si="0">(G10+H10+I10)/3</f>
        <v>17.666666666666668</v>
      </c>
      <c r="K10" s="5">
        <v>123690</v>
      </c>
      <c r="M10">
        <f t="shared" ref="M10:M11" si="1">J10*37.51%</f>
        <v>6.6267666666666667</v>
      </c>
      <c r="N10">
        <v>6.63</v>
      </c>
      <c r="O10" s="9">
        <f t="shared" ref="O10:O11" si="2">N10*D10</f>
        <v>46410</v>
      </c>
    </row>
    <row r="11" spans="1:17" ht="39" customHeight="1">
      <c r="A11" s="1">
        <v>3</v>
      </c>
      <c r="B11" s="3" t="s">
        <v>17</v>
      </c>
      <c r="C11" s="6" t="s">
        <v>19</v>
      </c>
      <c r="D11" s="4">
        <v>17</v>
      </c>
      <c r="E11" s="4" t="s">
        <v>24</v>
      </c>
      <c r="F11" s="4" t="s">
        <v>23</v>
      </c>
      <c r="G11" s="5">
        <v>1500</v>
      </c>
      <c r="H11" s="5">
        <v>1900</v>
      </c>
      <c r="I11" s="5">
        <v>1700</v>
      </c>
      <c r="J11" s="5">
        <f t="shared" si="0"/>
        <v>1700</v>
      </c>
      <c r="K11" s="5">
        <f t="shared" ref="K11" si="3">J11*D11</f>
        <v>28900</v>
      </c>
      <c r="M11">
        <f t="shared" si="1"/>
        <v>637.66999999999996</v>
      </c>
      <c r="N11">
        <v>637.66999999999996</v>
      </c>
      <c r="O11" s="9">
        <f t="shared" si="2"/>
        <v>10840.39</v>
      </c>
    </row>
    <row r="12" spans="1:17" ht="39" customHeight="1">
      <c r="A12" s="1">
        <v>3</v>
      </c>
      <c r="B12" s="3" t="s">
        <v>17</v>
      </c>
      <c r="C12" s="6" t="s">
        <v>19</v>
      </c>
      <c r="D12" s="4">
        <v>1</v>
      </c>
      <c r="E12" s="4" t="s">
        <v>24</v>
      </c>
      <c r="F12" s="4" t="s">
        <v>23</v>
      </c>
      <c r="G12" s="5">
        <v>1500</v>
      </c>
      <c r="H12" s="5">
        <v>1900</v>
      </c>
      <c r="I12" s="5">
        <v>1700</v>
      </c>
      <c r="J12" s="5">
        <f t="shared" ref="J12" si="4">(G12+H12+I12)/3</f>
        <v>1700</v>
      </c>
      <c r="K12" s="5">
        <f t="shared" ref="K12" si="5">J12*D12</f>
        <v>1700</v>
      </c>
      <c r="M12">
        <f t="shared" ref="M12" si="6">J12*37.51%</f>
        <v>637.66999999999996</v>
      </c>
      <c r="N12">
        <f>N11-13.06</f>
        <v>624.61</v>
      </c>
      <c r="O12" s="9">
        <f t="shared" ref="O12" si="7">N12*D12</f>
        <v>624.61</v>
      </c>
    </row>
    <row r="13" spans="1:17">
      <c r="A13" s="15" t="s">
        <v>9</v>
      </c>
      <c r="B13" s="19"/>
      <c r="C13" s="19"/>
      <c r="D13" s="19"/>
      <c r="E13" s="19"/>
      <c r="F13" s="19"/>
      <c r="G13" s="19"/>
      <c r="H13" s="19"/>
      <c r="I13" s="19"/>
      <c r="J13" s="20"/>
      <c r="K13" s="2">
        <f>SUM(K9:K11)</f>
        <v>211585</v>
      </c>
      <c r="O13" s="9"/>
    </row>
    <row r="14" spans="1:17" ht="14.25" customHeight="1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O14" s="9"/>
    </row>
    <row r="15" spans="1:17" ht="36.75" customHeight="1">
      <c r="A15" s="12" t="s">
        <v>20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O15" s="9">
        <f>SUM(O9:O14)</f>
        <v>80000</v>
      </c>
    </row>
    <row r="16" spans="1:17" ht="42.75" customHeight="1">
      <c r="A16" s="14"/>
      <c r="B16" s="13"/>
      <c r="C16" s="13"/>
      <c r="D16" s="13"/>
      <c r="E16" s="13"/>
      <c r="F16" s="13"/>
      <c r="G16" s="13"/>
      <c r="H16" s="13"/>
      <c r="I16" s="13"/>
      <c r="J16" s="13"/>
      <c r="O16" s="9">
        <v>80000</v>
      </c>
      <c r="Q16" s="9">
        <f>O15-O16</f>
        <v>0</v>
      </c>
    </row>
    <row r="17" spans="1:11">
      <c r="J17" s="8"/>
      <c r="K17" s="8"/>
    </row>
    <row r="18" spans="1:11">
      <c r="A18" s="14" t="s">
        <v>11</v>
      </c>
      <c r="B18" s="13"/>
      <c r="C18" s="13"/>
      <c r="D18" s="13"/>
      <c r="E18" s="13"/>
      <c r="F18" s="13"/>
      <c r="G18" s="13"/>
      <c r="H18" s="13"/>
      <c r="I18" s="13"/>
      <c r="J18" s="13"/>
    </row>
  </sheetData>
  <mergeCells count="18">
    <mergeCell ref="A16:J16"/>
    <mergeCell ref="A18:J18"/>
    <mergeCell ref="H6:H8"/>
    <mergeCell ref="I6:I8"/>
    <mergeCell ref="J6:J8"/>
    <mergeCell ref="K6:K8"/>
    <mergeCell ref="A13:J13"/>
    <mergeCell ref="A15:K15"/>
    <mergeCell ref="A1:K3"/>
    <mergeCell ref="A4:K4"/>
    <mergeCell ref="A5:K5"/>
    <mergeCell ref="A6:A8"/>
    <mergeCell ref="B6:B8"/>
    <mergeCell ref="C6:C8"/>
    <mergeCell ref="D6:D8"/>
    <mergeCell ref="E6:E8"/>
    <mergeCell ref="F6:F8"/>
    <mergeCell ref="G6:G8"/>
  </mergeCells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2026-08-11T13:47:52Z</cp:lastPrinted>
  <dcterms:created xsi:type="dcterms:W3CDTF">2014-07-23T13:47:28Z</dcterms:created>
  <dcterms:modified xsi:type="dcterms:W3CDTF">2026-08-11T13:48:08Z</dcterms:modified>
</cp:coreProperties>
</file>