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890" windowHeight="11715"/>
  </bookViews>
  <sheets>
    <sheet name="Метод сопоставимых рыночных цен" sheetId="2" r:id="rId1"/>
  </sheets>
  <definedNames>
    <definedName name="_xlnm.Print_Area" localSheetId="0">'Метод сопоставимых рыночных цен'!$A$1:$L$22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7" i="2" l="1"/>
  <c r="F17" i="2"/>
  <c r="E17" i="2"/>
  <c r="I16" i="2" l="1"/>
  <c r="H16" i="2"/>
  <c r="L16" i="2" s="1"/>
  <c r="I15" i="2"/>
  <c r="H15" i="2"/>
  <c r="L15" i="2" s="1"/>
  <c r="I14" i="2"/>
  <c r="H14" i="2"/>
  <c r="L14" i="2" s="1"/>
  <c r="I13" i="2"/>
  <c r="H13" i="2"/>
  <c r="L13" i="2" s="1"/>
  <c r="I12" i="2"/>
  <c r="H12" i="2"/>
  <c r="L12" i="2" s="1"/>
  <c r="I11" i="2"/>
  <c r="H11" i="2"/>
  <c r="L11" i="2" s="1"/>
  <c r="L17" i="2" l="1"/>
  <c r="J14" i="2"/>
  <c r="J15" i="2"/>
  <c r="J16" i="2"/>
  <c r="J11" i="2"/>
  <c r="J12" i="2"/>
  <c r="J13" i="2"/>
</calcChain>
</file>

<file path=xl/sharedStrings.xml><?xml version="1.0" encoding="utf-8"?>
<sst xmlns="http://schemas.openxmlformats.org/spreadsheetml/2006/main" count="44" uniqueCount="34">
  <si>
    <t>№ п/п</t>
  </si>
  <si>
    <t>(подпись)</t>
  </si>
  <si>
    <t>Цена за 1 ед. в рублях</t>
  </si>
  <si>
    <t>(должность)</t>
  </si>
  <si>
    <t>Кол-во</t>
  </si>
  <si>
    <t>Среднее</t>
  </si>
  <si>
    <t>Ср.откл</t>
  </si>
  <si>
    <t>Кооф вар</t>
  </si>
  <si>
    <t>Сумма</t>
  </si>
  <si>
    <t>ИТОГО (НМЦК)</t>
  </si>
  <si>
    <t>Наименование товара Указание на товарный знак (при наличии)</t>
  </si>
  <si>
    <t>Обоснование начальной (максимальной) цены контракта (лота)</t>
  </si>
  <si>
    <t>Объект закупки:</t>
  </si>
  <si>
    <t>Метод определения цены:</t>
  </si>
  <si>
    <t>Метод сопоставимых рыночных цен (анализ рынка) с выбором средней цены.</t>
  </si>
  <si>
    <t>НМЦК методом сопоставимых рыночных цен (анализа рынка) определена по формуле согласно п. 3.21 "Методических рекомендаций по применению методов определения начальной (максимальной) цены контракта, заключаемого с единственным поставщиком (подрядчиком, исполнителем)", утвержденных Приказом Минэкономразвития России от 02.10.2013 № 567.</t>
  </si>
  <si>
    <t>Дата подготовки обоснования:</t>
  </si>
  <si>
    <t>Единица измерения</t>
  </si>
  <si>
    <t>КТРУ/ОКПД2</t>
  </si>
  <si>
    <t>Старший инженер ООиОС  / __________________________ / Д.М. Пьяных</t>
  </si>
  <si>
    <t xml:space="preserve">Оказание услуг по ремонту и замене запасных частей автотранспортных средств </t>
  </si>
  <si>
    <t>45.20.11.100</t>
  </si>
  <si>
    <t>"12" августа 2026 г.</t>
  </si>
  <si>
    <t xml:space="preserve">Предложение №1
вх. № 120
от 12.08.2026
</t>
  </si>
  <si>
    <t xml:space="preserve">Предложение №2
вх. № 121
от 12.08.2026
</t>
  </si>
  <si>
    <t xml:space="preserve">Предложение №3
вх. № 122
от 12.08.2026
</t>
  </si>
  <si>
    <t>усл. ед.</t>
  </si>
  <si>
    <r>
      <t>Цены однородные, соответственно расчет выполнен верно.
Начальная (максимальная) цена Контракта составляет 120 633 (</t>
    </r>
    <r>
      <rPr>
        <sz val="12"/>
        <color theme="1"/>
        <rFont val="Times New Roman"/>
        <family val="1"/>
        <charset val="204"/>
      </rPr>
      <t>Сто двадцать тысяч шестьсот тридцать три</t>
    </r>
    <r>
      <rPr>
        <sz val="11"/>
        <color theme="1"/>
        <rFont val="Times New Roman"/>
        <family val="1"/>
        <charset val="204"/>
      </rPr>
      <t>) рубля 33 копейки. При прочих равных условиях Поставщик № 2 предлагает наименьшую цену 120 000 (Сто двадцать тысяч) рублей 00 копеек.   
В целях эффективного расходования бюджетных ассигнований, НМЦК составит 120 000 (Сто двадцать тысяч) рублей 00 копеек.
Валюта, используемая для формирования цены контракта и расчетов с поставщиком (подрядчиком, исполнителем) – российский рубль Российской Федерации.
Порядок применения официального курса иностранной валюты к рублю РФ - не установлено</t>
    </r>
  </si>
  <si>
    <t>Услуги по проведению технического обслуживания (Форд транзит, Лада Ларгус)</t>
  </si>
  <si>
    <t>Услуги по ремонту тормозной системы (Форд транзит, Лада Ларгус)</t>
  </si>
  <si>
    <t>Услуги по ремонту электрооборудования (Форд транзит)</t>
  </si>
  <si>
    <t>Услуги по ремонту ходовой части  (Лада Ларгус)</t>
  </si>
  <si>
    <t>Услуги по ремонту приводного навесного оборудования (Форд транзит)</t>
  </si>
  <si>
    <t>Услуги по ремонту системы управления КПП (Лада Ларгус)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</si>
</sst>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"/>
  </numFmts>
  <fonts count="15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b/>
      <sz val="16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54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0" fillId="0" borderId="0" xfId="0" applyFill="1"/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/>
    </xf>
    <xf numFmtId="0" fontId="4" fillId="0" borderId="0" xfId="0" applyFont="1"/>
    <xf numFmtId="0" fontId="4" fillId="0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center" vertical="top" wrapText="1"/>
    </xf>
    <xf numFmtId="0" fontId="9" fillId="0" borderId="0" xfId="0" applyFont="1" applyAlignment="1">
      <alignment vertical="top" wrapText="1"/>
    </xf>
    <xf numFmtId="0" fontId="8" fillId="0" borderId="0" xfId="0" applyFont="1" applyAlignment="1">
      <alignment vertical="center" wrapText="1"/>
    </xf>
    <xf numFmtId="4" fontId="5" fillId="0" borderId="1" xfId="0" applyNumberFormat="1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4" fontId="13" fillId="0" borderId="1" xfId="1" applyNumberFormat="1" applyFont="1" applyBorder="1" applyAlignment="1">
      <alignment horizontal="center" vertical="center" wrapText="1"/>
    </xf>
    <xf numFmtId="0" fontId="0" fillId="0" borderId="0" xfId="0"/>
    <xf numFmtId="0" fontId="10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11" fillId="0" borderId="0" xfId="0" applyFont="1" applyAlignment="1">
      <alignment horizontal="left" vertical="center"/>
    </xf>
    <xf numFmtId="2" fontId="4" fillId="2" borderId="1" xfId="0" applyNumberFormat="1" applyFont="1" applyFill="1" applyBorder="1" applyAlignment="1">
      <alignment vertical="center" wrapText="1"/>
    </xf>
    <xf numFmtId="10" fontId="4" fillId="2" borderId="1" xfId="0" applyNumberFormat="1" applyFont="1" applyFill="1" applyBorder="1" applyAlignment="1">
      <alignment horizontal="center" vertical="center"/>
    </xf>
    <xf numFmtId="4" fontId="4" fillId="2" borderId="1" xfId="0" applyNumberFormat="1" applyFont="1" applyFill="1" applyBorder="1" applyAlignment="1">
      <alignment horizontal="center" vertical="center"/>
    </xf>
    <xf numFmtId="4" fontId="0" fillId="0" borderId="0" xfId="0" applyNumberFormat="1"/>
    <xf numFmtId="164" fontId="0" fillId="0" borderId="0" xfId="0" applyNumberFormat="1"/>
    <xf numFmtId="0" fontId="4" fillId="0" borderId="1" xfId="0" applyFont="1" applyBorder="1" applyAlignment="1">
      <alignment horizontal="center" vertical="center" wrapText="1"/>
    </xf>
    <xf numFmtId="0" fontId="0" fillId="0" borderId="0" xfId="0"/>
    <xf numFmtId="0" fontId="4" fillId="0" borderId="1" xfId="0" applyFont="1" applyBorder="1" applyAlignment="1">
      <alignment horizontal="left" vertical="center" wrapText="1"/>
    </xf>
    <xf numFmtId="0" fontId="7" fillId="2" borderId="1" xfId="0" applyFont="1" applyFill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top" wrapText="1"/>
    </xf>
    <xf numFmtId="0" fontId="10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12" fillId="0" borderId="0" xfId="0" applyFont="1" applyAlignment="1">
      <alignment horizontal="left" vertical="top" wrapText="1"/>
    </xf>
    <xf numFmtId="10" fontId="5" fillId="0" borderId="1" xfId="0" applyNumberFormat="1" applyFont="1" applyFill="1" applyBorder="1" applyAlignment="1">
      <alignment horizontal="center" vertical="center"/>
    </xf>
    <xf numFmtId="10" fontId="5" fillId="0" borderId="2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1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0" fillId="0" borderId="0" xfId="0"/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4" fillId="0" borderId="3" xfId="0" applyFont="1" applyBorder="1" applyAlignment="1">
      <alignment horizontal="center"/>
    </xf>
    <xf numFmtId="0" fontId="1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NumberFormat="1" applyFont="1" applyAlignment="1">
      <alignment horizontal="left" vertical="center" wrapText="1"/>
    </xf>
  </cellXfs>
  <cellStyles count="2">
    <cellStyle name="Обычный" xfId="0" builtinId="0"/>
    <cellStyle name="Обычный 4 5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52183</xdr:colOff>
      <xdr:row>8</xdr:row>
      <xdr:rowOff>281609</xdr:rowOff>
    </xdr:from>
    <xdr:to>
      <xdr:col>12</xdr:col>
      <xdr:colOff>3727</xdr:colOff>
      <xdr:row>8</xdr:row>
      <xdr:rowOff>473765</xdr:rowOff>
    </xdr:to>
    <xdr:pic>
      <xdr:nvPicPr>
        <xdr:cNvPr id="1025" name="Рисунок 30" descr="http://base.garant.ru/files/base/70473958/2126805151.png">
          <a:extLst>
            <a:ext uri="{FF2B5EF4-FFF2-40B4-BE49-F238E27FC236}">
              <a16:creationId xmlns:a16="http://schemas.microsoft.com/office/drawing/2014/main" xmlns="" id="{00000000-0008-0000-01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055379" y="2517913"/>
          <a:ext cx="1044848" cy="1921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40"/>
  <sheetViews>
    <sheetView tabSelected="1" topLeftCell="A7" zoomScale="115" zoomScaleNormal="115" zoomScaleSheetLayoutView="85" workbookViewId="0">
      <selection activeCell="B16" sqref="B16"/>
    </sheetView>
  </sheetViews>
  <sheetFormatPr defaultRowHeight="15" x14ac:dyDescent="0.25"/>
  <cols>
    <col min="1" max="1" width="4.7109375" customWidth="1"/>
    <col min="2" max="2" width="36.140625" customWidth="1"/>
    <col min="3" max="3" width="13.140625" style="21" customWidth="1"/>
    <col min="4" max="4" width="10.42578125" customWidth="1"/>
    <col min="5" max="7" width="13.140625" customWidth="1"/>
    <col min="8" max="8" width="11.28515625" style="4" customWidth="1"/>
    <col min="9" max="9" width="11" customWidth="1"/>
    <col min="10" max="10" width="12.7109375" customWidth="1"/>
    <col min="12" max="12" width="16.42578125" customWidth="1"/>
    <col min="17" max="17" width="11.28515625" customWidth="1"/>
  </cols>
  <sheetData>
    <row r="1" spans="1:17" ht="15" customHeight="1" x14ac:dyDescent="0.25">
      <c r="A1" s="37" t="s">
        <v>11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</row>
    <row r="2" spans="1:17" ht="20.25" customHeight="1" x14ac:dyDescent="0.25">
      <c r="A2" s="37"/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15"/>
      <c r="N2" s="15"/>
      <c r="O2" s="15"/>
    </row>
    <row r="3" spans="1:17" ht="18.75" customHeight="1" x14ac:dyDescent="0.25">
      <c r="A3" s="36" t="s">
        <v>12</v>
      </c>
      <c r="B3" s="36"/>
      <c r="C3" s="22"/>
      <c r="D3" s="38" t="s">
        <v>20</v>
      </c>
      <c r="E3" s="38"/>
      <c r="F3" s="38"/>
      <c r="G3" s="38"/>
      <c r="H3" s="38"/>
      <c r="I3" s="38"/>
      <c r="J3" s="38"/>
      <c r="K3" s="38"/>
      <c r="L3" s="38"/>
      <c r="M3" s="14"/>
      <c r="N3" s="14"/>
      <c r="O3" s="14"/>
    </row>
    <row r="4" spans="1:17" ht="15.75" x14ac:dyDescent="0.25">
      <c r="A4" s="43" t="s">
        <v>13</v>
      </c>
      <c r="B4" s="43"/>
      <c r="C4" s="24"/>
      <c r="D4" s="49" t="s">
        <v>14</v>
      </c>
      <c r="E4" s="49"/>
      <c r="F4" s="49"/>
      <c r="G4" s="49"/>
      <c r="H4" s="49"/>
      <c r="I4" s="49"/>
      <c r="J4" s="49"/>
      <c r="K4" s="49"/>
      <c r="L4" s="49"/>
    </row>
    <row r="5" spans="1:17" ht="15.75" x14ac:dyDescent="0.25">
      <c r="A5" s="51"/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</row>
    <row r="6" spans="1:17" ht="44.25" customHeight="1" x14ac:dyDescent="0.25">
      <c r="A6" s="48" t="s">
        <v>15</v>
      </c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</row>
    <row r="7" spans="1:17" x14ac:dyDescent="0.25">
      <c r="A7" s="50"/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</row>
    <row r="8" spans="1:17" ht="49.5" customHeight="1" x14ac:dyDescent="0.25">
      <c r="A8" s="42" t="s">
        <v>0</v>
      </c>
      <c r="B8" s="42" t="s">
        <v>10</v>
      </c>
      <c r="C8" s="42" t="s">
        <v>18</v>
      </c>
      <c r="D8" s="42" t="s">
        <v>17</v>
      </c>
      <c r="E8" s="42" t="s">
        <v>2</v>
      </c>
      <c r="F8" s="42"/>
      <c r="G8" s="42"/>
      <c r="H8" s="41" t="s">
        <v>5</v>
      </c>
      <c r="I8" s="41" t="s">
        <v>6</v>
      </c>
      <c r="J8" s="41" t="s">
        <v>7</v>
      </c>
      <c r="K8" s="41" t="s">
        <v>4</v>
      </c>
      <c r="L8" s="41" t="s">
        <v>8</v>
      </c>
    </row>
    <row r="9" spans="1:17" ht="57.75" customHeight="1" x14ac:dyDescent="0.25">
      <c r="A9" s="42"/>
      <c r="B9" s="42"/>
      <c r="C9" s="42"/>
      <c r="D9" s="42"/>
      <c r="E9" s="33" t="s">
        <v>23</v>
      </c>
      <c r="F9" s="33" t="s">
        <v>24</v>
      </c>
      <c r="G9" s="33" t="s">
        <v>25</v>
      </c>
      <c r="H9" s="41"/>
      <c r="I9" s="41"/>
      <c r="J9" s="41"/>
      <c r="K9" s="41"/>
      <c r="L9" s="41"/>
    </row>
    <row r="10" spans="1:17" x14ac:dyDescent="0.25">
      <c r="A10" s="23">
        <v>1</v>
      </c>
      <c r="B10" s="23">
        <v>2</v>
      </c>
      <c r="C10" s="23">
        <v>3</v>
      </c>
      <c r="D10" s="23">
        <v>3</v>
      </c>
      <c r="E10" s="23">
        <v>4</v>
      </c>
      <c r="F10" s="23">
        <v>5</v>
      </c>
      <c r="G10" s="23">
        <v>6</v>
      </c>
      <c r="H10" s="9">
        <v>7</v>
      </c>
      <c r="I10" s="23">
        <v>8</v>
      </c>
      <c r="J10" s="23">
        <v>9</v>
      </c>
      <c r="K10" s="9">
        <v>10</v>
      </c>
      <c r="L10" s="9">
        <v>11</v>
      </c>
    </row>
    <row r="11" spans="1:17" s="31" customFormat="1" ht="45" x14ac:dyDescent="0.25">
      <c r="A11" s="30">
        <v>1</v>
      </c>
      <c r="B11" s="32" t="s">
        <v>32</v>
      </c>
      <c r="C11" s="30" t="s">
        <v>21</v>
      </c>
      <c r="D11" s="30" t="s">
        <v>26</v>
      </c>
      <c r="E11" s="20">
        <v>25200</v>
      </c>
      <c r="F11" s="20">
        <v>25046.5</v>
      </c>
      <c r="G11" s="20">
        <v>25300</v>
      </c>
      <c r="H11" s="25">
        <f t="shared" ref="H11:H13" si="0">ROUND(AVERAGE(E11:G11),2)</f>
        <v>25182.17</v>
      </c>
      <c r="I11" s="7">
        <f t="shared" ref="I11:I16" si="1">STDEV(E11:G11)</f>
        <v>127.68744391416617</v>
      </c>
      <c r="J11" s="26">
        <f t="shared" ref="J11:J16" si="2">I11/H11</f>
        <v>5.0705496751934477E-3</v>
      </c>
      <c r="K11" s="10">
        <v>1</v>
      </c>
      <c r="L11" s="27">
        <f t="shared" ref="L11:L16" si="3">H11*K11</f>
        <v>25182.17</v>
      </c>
    </row>
    <row r="12" spans="1:17" s="31" customFormat="1" ht="48" customHeight="1" x14ac:dyDescent="0.25">
      <c r="A12" s="30">
        <v>2</v>
      </c>
      <c r="B12" s="32" t="s">
        <v>28</v>
      </c>
      <c r="C12" s="30" t="s">
        <v>21</v>
      </c>
      <c r="D12" s="34" t="s">
        <v>26</v>
      </c>
      <c r="E12" s="20">
        <v>36300</v>
      </c>
      <c r="F12" s="20">
        <v>36188</v>
      </c>
      <c r="G12" s="20">
        <v>36500</v>
      </c>
      <c r="H12" s="25">
        <f t="shared" si="0"/>
        <v>36329.33</v>
      </c>
      <c r="I12" s="7">
        <f t="shared" si="1"/>
        <v>158.05484280253273</v>
      </c>
      <c r="J12" s="26">
        <f t="shared" si="2"/>
        <v>4.3506126538125729E-3</v>
      </c>
      <c r="K12" s="10">
        <v>1</v>
      </c>
      <c r="L12" s="27">
        <f t="shared" si="3"/>
        <v>36329.33</v>
      </c>
      <c r="N12" s="29"/>
      <c r="Q12" s="28"/>
    </row>
    <row r="13" spans="1:17" s="31" customFormat="1" ht="45" x14ac:dyDescent="0.25">
      <c r="A13" s="30">
        <v>3</v>
      </c>
      <c r="B13" s="32" t="s">
        <v>29</v>
      </c>
      <c r="C13" s="30" t="s">
        <v>21</v>
      </c>
      <c r="D13" s="34" t="s">
        <v>26</v>
      </c>
      <c r="E13" s="20">
        <v>22000</v>
      </c>
      <c r="F13" s="20">
        <v>21829.5</v>
      </c>
      <c r="G13" s="20">
        <v>21900</v>
      </c>
      <c r="H13" s="25">
        <f t="shared" si="0"/>
        <v>21909.83</v>
      </c>
      <c r="I13" s="7">
        <f t="shared" si="1"/>
        <v>85.6742863018615</v>
      </c>
      <c r="J13" s="26">
        <f t="shared" si="2"/>
        <v>3.9103126907813297E-3</v>
      </c>
      <c r="K13" s="10">
        <v>1</v>
      </c>
      <c r="L13" s="27">
        <f t="shared" si="3"/>
        <v>21909.83</v>
      </c>
    </row>
    <row r="14" spans="1:17" s="31" customFormat="1" ht="29.25" customHeight="1" x14ac:dyDescent="0.25">
      <c r="A14" s="30">
        <v>4</v>
      </c>
      <c r="B14" s="32" t="s">
        <v>30</v>
      </c>
      <c r="C14" s="30" t="s">
        <v>21</v>
      </c>
      <c r="D14" s="34" t="s">
        <v>26</v>
      </c>
      <c r="E14" s="20">
        <v>19200</v>
      </c>
      <c r="F14" s="20">
        <v>19136</v>
      </c>
      <c r="G14" s="20">
        <v>19300</v>
      </c>
      <c r="H14" s="25">
        <f t="shared" ref="H14:H16" si="4">ROUND(AVERAGE(E14:G14),2)</f>
        <v>19212</v>
      </c>
      <c r="I14" s="7">
        <f t="shared" si="1"/>
        <v>82.655913279087301</v>
      </c>
      <c r="J14" s="26">
        <f t="shared" si="2"/>
        <v>4.3023065416972362E-3</v>
      </c>
      <c r="K14" s="10">
        <v>1</v>
      </c>
      <c r="L14" s="27">
        <f t="shared" si="3"/>
        <v>19212</v>
      </c>
      <c r="N14" s="29"/>
      <c r="Q14" s="28"/>
    </row>
    <row r="15" spans="1:17" s="31" customFormat="1" ht="30" x14ac:dyDescent="0.25">
      <c r="A15" s="30">
        <v>5</v>
      </c>
      <c r="B15" s="32" t="s">
        <v>31</v>
      </c>
      <c r="C15" s="30" t="s">
        <v>21</v>
      </c>
      <c r="D15" s="34" t="s">
        <v>26</v>
      </c>
      <c r="E15" s="20">
        <v>5400</v>
      </c>
      <c r="F15" s="20">
        <v>5300</v>
      </c>
      <c r="G15" s="20">
        <v>5500</v>
      </c>
      <c r="H15" s="25">
        <f t="shared" si="4"/>
        <v>5400</v>
      </c>
      <c r="I15" s="7">
        <f t="shared" si="1"/>
        <v>100</v>
      </c>
      <c r="J15" s="26">
        <f t="shared" si="2"/>
        <v>1.8518518518518517E-2</v>
      </c>
      <c r="K15" s="10">
        <v>1</v>
      </c>
      <c r="L15" s="27">
        <f t="shared" si="3"/>
        <v>5400</v>
      </c>
    </row>
    <row r="16" spans="1:17" s="31" customFormat="1" ht="29.25" customHeight="1" x14ac:dyDescent="0.25">
      <c r="A16" s="30">
        <v>6</v>
      </c>
      <c r="B16" s="32" t="s">
        <v>33</v>
      </c>
      <c r="C16" s="34" t="s">
        <v>21</v>
      </c>
      <c r="D16" s="34" t="s">
        <v>26</v>
      </c>
      <c r="E16" s="20">
        <v>12600</v>
      </c>
      <c r="F16" s="20">
        <v>12500</v>
      </c>
      <c r="G16" s="20">
        <v>12700</v>
      </c>
      <c r="H16" s="25">
        <f t="shared" si="4"/>
        <v>12600</v>
      </c>
      <c r="I16" s="7">
        <f t="shared" si="1"/>
        <v>100</v>
      </c>
      <c r="J16" s="26">
        <f t="shared" si="2"/>
        <v>7.9365079365079361E-3</v>
      </c>
      <c r="K16" s="10">
        <v>1</v>
      </c>
      <c r="L16" s="27">
        <f t="shared" si="3"/>
        <v>12600</v>
      </c>
      <c r="N16" s="29"/>
      <c r="Q16" s="28"/>
    </row>
    <row r="17" spans="1:17" x14ac:dyDescent="0.25">
      <c r="A17" s="17"/>
      <c r="B17" s="17"/>
      <c r="C17" s="17"/>
      <c r="D17" s="17"/>
      <c r="E17" s="19">
        <f>E11*K11+E12*K12+E13*K13+E14*K14+E15*K15+E16*K16</f>
        <v>120700</v>
      </c>
      <c r="F17" s="19">
        <f>F11*K11+F12*K12+F13*K13+F14*K14+F15*K15+F16*K16</f>
        <v>120000</v>
      </c>
      <c r="G17" s="19">
        <f>G11*K11+G12*K12+G13*K13+G14*K14+G15*K15+G16*K16</f>
        <v>121200</v>
      </c>
      <c r="H17" s="17"/>
      <c r="I17" s="18"/>
      <c r="J17" s="39" t="s">
        <v>9</v>
      </c>
      <c r="K17" s="40"/>
      <c r="L17" s="16">
        <f>SUM(L11:L16)</f>
        <v>120633.33</v>
      </c>
    </row>
    <row r="18" spans="1:17" ht="15.75" customHeight="1" x14ac:dyDescent="0.25">
      <c r="A18" s="52"/>
      <c r="B18" s="52"/>
      <c r="C18" s="52"/>
      <c r="D18" s="52"/>
      <c r="E18" s="52"/>
      <c r="F18" s="52"/>
      <c r="G18" s="52"/>
      <c r="H18" s="52"/>
      <c r="I18" s="52"/>
      <c r="J18" s="52"/>
      <c r="K18" s="52"/>
      <c r="L18" s="52"/>
      <c r="Q18" s="28"/>
    </row>
    <row r="19" spans="1:17" ht="119.25" customHeight="1" x14ac:dyDescent="0.25">
      <c r="A19" s="53" t="s">
        <v>27</v>
      </c>
      <c r="B19" s="53"/>
      <c r="C19" s="53"/>
      <c r="D19" s="53"/>
      <c r="E19" s="53"/>
      <c r="F19" s="53"/>
      <c r="G19" s="53"/>
      <c r="H19" s="53"/>
      <c r="I19" s="53"/>
      <c r="J19" s="53"/>
      <c r="K19" s="53"/>
      <c r="L19" s="53"/>
    </row>
    <row r="20" spans="1:17" ht="22.5" customHeight="1" x14ac:dyDescent="0.25">
      <c r="A20" s="46" t="s">
        <v>16</v>
      </c>
      <c r="B20" s="46"/>
      <c r="C20" s="46"/>
      <c r="D20" s="46"/>
      <c r="E20" s="47" t="s">
        <v>22</v>
      </c>
      <c r="F20" s="47"/>
      <c r="G20" s="11"/>
      <c r="H20" s="12"/>
      <c r="I20" s="11"/>
      <c r="J20" s="11"/>
      <c r="K20" s="8"/>
      <c r="L20" s="8"/>
    </row>
    <row r="21" spans="1:17" ht="17.25" customHeight="1" x14ac:dyDescent="0.25">
      <c r="A21" s="44" t="s">
        <v>19</v>
      </c>
      <c r="B21" s="45"/>
      <c r="C21" s="45"/>
      <c r="D21" s="45"/>
      <c r="E21" s="45"/>
      <c r="F21" s="45"/>
      <c r="G21" s="45"/>
      <c r="H21" s="45"/>
      <c r="I21" s="45"/>
      <c r="J21" s="45"/>
      <c r="K21" s="8"/>
      <c r="L21" s="8"/>
    </row>
    <row r="22" spans="1:17" ht="15" customHeight="1" x14ac:dyDescent="0.25">
      <c r="A22" s="35" t="s">
        <v>3</v>
      </c>
      <c r="B22" s="35"/>
      <c r="C22" s="13" t="s">
        <v>1</v>
      </c>
      <c r="E22" s="13"/>
      <c r="G22" s="13"/>
      <c r="H22" s="12"/>
      <c r="I22" s="11"/>
      <c r="J22" s="11"/>
      <c r="K22" s="8"/>
      <c r="L22" s="8"/>
    </row>
    <row r="23" spans="1:17" x14ac:dyDescent="0.25">
      <c r="A23" s="1"/>
      <c r="B23" s="1"/>
      <c r="C23" s="1"/>
      <c r="D23" s="1"/>
      <c r="E23" s="1"/>
      <c r="F23" s="1"/>
      <c r="G23" s="1"/>
      <c r="H23" s="5"/>
      <c r="I23" s="1"/>
      <c r="J23" s="1"/>
    </row>
    <row r="24" spans="1:17" ht="102.75" customHeight="1" x14ac:dyDescent="0.25">
      <c r="A24" s="1"/>
      <c r="B24" s="3"/>
      <c r="C24" s="3"/>
      <c r="D24" s="3"/>
      <c r="E24" s="3"/>
      <c r="F24" s="3"/>
      <c r="G24" s="3"/>
      <c r="H24" s="5"/>
      <c r="I24" s="1"/>
      <c r="J24" s="1"/>
    </row>
    <row r="25" spans="1:17" x14ac:dyDescent="0.25">
      <c r="A25" s="1"/>
      <c r="B25" s="1"/>
      <c r="C25" s="1"/>
      <c r="D25" s="1"/>
      <c r="E25" s="1"/>
      <c r="F25" s="1"/>
      <c r="G25" s="1"/>
      <c r="H25" s="5"/>
      <c r="I25" s="1"/>
      <c r="J25" s="1"/>
    </row>
    <row r="26" spans="1:17" x14ac:dyDescent="0.25">
      <c r="A26" s="2"/>
      <c r="B26" s="2"/>
      <c r="C26" s="2"/>
      <c r="D26" s="2"/>
      <c r="E26" s="2"/>
      <c r="F26" s="2"/>
      <c r="G26" s="2"/>
      <c r="H26" s="6"/>
      <c r="I26" s="2"/>
      <c r="J26" s="2"/>
    </row>
    <row r="27" spans="1:17" x14ac:dyDescent="0.25">
      <c r="A27" s="2"/>
      <c r="B27" s="2"/>
      <c r="C27" s="2"/>
      <c r="D27" s="2"/>
      <c r="E27" s="2"/>
      <c r="F27" s="2"/>
      <c r="G27" s="2"/>
      <c r="H27" s="6"/>
      <c r="I27" s="2"/>
      <c r="J27" s="2"/>
    </row>
    <row r="28" spans="1:17" x14ac:dyDescent="0.25">
      <c r="A28" s="2"/>
      <c r="B28" s="2"/>
      <c r="C28" s="2"/>
      <c r="D28" s="2"/>
      <c r="E28" s="2"/>
      <c r="F28" s="2"/>
      <c r="G28" s="2"/>
      <c r="H28" s="6"/>
      <c r="I28" s="2"/>
      <c r="J28" s="2"/>
    </row>
    <row r="29" spans="1:17" x14ac:dyDescent="0.25">
      <c r="A29" s="2"/>
      <c r="B29" s="2"/>
      <c r="C29" s="2"/>
      <c r="D29" s="2"/>
      <c r="E29" s="2"/>
      <c r="F29" s="2"/>
      <c r="G29" s="2"/>
      <c r="H29" s="6"/>
      <c r="I29" s="2"/>
      <c r="J29" s="2"/>
    </row>
    <row r="30" spans="1:17" x14ac:dyDescent="0.25">
      <c r="A30" s="2"/>
      <c r="B30" s="2"/>
      <c r="C30" s="2"/>
      <c r="D30" s="2"/>
      <c r="E30" s="2"/>
      <c r="F30" s="2"/>
      <c r="G30" s="2"/>
      <c r="H30" s="6"/>
      <c r="I30" s="2"/>
      <c r="J30" s="2"/>
    </row>
    <row r="31" spans="1:17" x14ac:dyDescent="0.25">
      <c r="A31" s="2"/>
      <c r="B31" s="2"/>
      <c r="C31" s="2"/>
      <c r="D31" s="2"/>
      <c r="E31" s="2"/>
      <c r="F31" s="2"/>
      <c r="G31" s="2"/>
      <c r="H31" s="6"/>
      <c r="I31" s="2"/>
      <c r="J31" s="2"/>
    </row>
    <row r="32" spans="1:17" x14ac:dyDescent="0.25">
      <c r="A32" s="2"/>
      <c r="B32" s="2"/>
      <c r="C32" s="2"/>
      <c r="D32" s="2"/>
      <c r="E32" s="2"/>
      <c r="F32" s="2"/>
      <c r="G32" s="2"/>
      <c r="H32" s="6"/>
      <c r="I32" s="2"/>
      <c r="J32" s="2"/>
    </row>
    <row r="33" spans="1:10" x14ac:dyDescent="0.25">
      <c r="A33" s="2"/>
      <c r="B33" s="2"/>
      <c r="C33" s="2"/>
      <c r="D33" s="2"/>
      <c r="E33" s="2"/>
      <c r="F33" s="2"/>
      <c r="G33" s="2"/>
      <c r="H33" s="6"/>
      <c r="I33" s="2"/>
      <c r="J33" s="2"/>
    </row>
    <row r="34" spans="1:10" x14ac:dyDescent="0.25">
      <c r="A34" s="2"/>
      <c r="B34" s="2"/>
      <c r="C34" s="2"/>
      <c r="D34" s="2"/>
      <c r="E34" s="2"/>
      <c r="F34" s="2"/>
      <c r="G34" s="2"/>
      <c r="H34" s="6"/>
      <c r="I34" s="2"/>
      <c r="J34" s="2"/>
    </row>
    <row r="35" spans="1:10" x14ac:dyDescent="0.25">
      <c r="A35" s="2"/>
      <c r="B35" s="2"/>
      <c r="C35" s="2"/>
      <c r="D35" s="2"/>
      <c r="E35" s="2"/>
      <c r="F35" s="2"/>
      <c r="G35" s="2"/>
      <c r="H35" s="6"/>
      <c r="I35" s="2"/>
      <c r="J35" s="2"/>
    </row>
    <row r="36" spans="1:10" x14ac:dyDescent="0.25">
      <c r="A36" s="2"/>
      <c r="B36" s="2"/>
      <c r="C36" s="2"/>
      <c r="D36" s="2"/>
      <c r="E36" s="2"/>
      <c r="F36" s="2"/>
      <c r="G36" s="2"/>
      <c r="H36" s="6"/>
      <c r="I36" s="2"/>
      <c r="J36" s="2"/>
    </row>
    <row r="37" spans="1:10" x14ac:dyDescent="0.25">
      <c r="A37" s="2"/>
      <c r="B37" s="2"/>
      <c r="C37" s="2"/>
      <c r="D37" s="2"/>
      <c r="E37" s="2"/>
      <c r="F37" s="2"/>
      <c r="G37" s="2"/>
      <c r="H37" s="6"/>
      <c r="I37" s="2"/>
      <c r="J37" s="2"/>
    </row>
    <row r="38" spans="1:10" x14ac:dyDescent="0.25">
      <c r="A38" s="2"/>
      <c r="B38" s="2"/>
      <c r="C38" s="2"/>
      <c r="D38" s="2"/>
      <c r="E38" s="2"/>
      <c r="F38" s="2"/>
      <c r="G38" s="2"/>
      <c r="H38" s="6"/>
      <c r="I38" s="2"/>
      <c r="J38" s="2"/>
    </row>
    <row r="39" spans="1:10" x14ac:dyDescent="0.25">
      <c r="A39" s="2"/>
      <c r="B39" s="2"/>
      <c r="C39" s="2"/>
      <c r="D39" s="2"/>
      <c r="E39" s="2"/>
      <c r="F39" s="2"/>
      <c r="G39" s="2"/>
      <c r="H39" s="6"/>
      <c r="I39" s="2"/>
      <c r="J39" s="2"/>
    </row>
    <row r="40" spans="1:10" x14ac:dyDescent="0.25">
      <c r="A40" s="2"/>
      <c r="B40" s="2"/>
      <c r="C40" s="2"/>
      <c r="D40" s="2"/>
      <c r="E40" s="2"/>
      <c r="F40" s="2"/>
      <c r="G40" s="2"/>
      <c r="H40" s="6"/>
      <c r="I40" s="2"/>
      <c r="J40" s="2"/>
    </row>
  </sheetData>
  <mergeCells count="25">
    <mergeCell ref="A20:D20"/>
    <mergeCell ref="E20:F20"/>
    <mergeCell ref="A6:L6"/>
    <mergeCell ref="D4:L4"/>
    <mergeCell ref="A7:L7"/>
    <mergeCell ref="A5:L5"/>
    <mergeCell ref="A18:L18"/>
    <mergeCell ref="A19:L19"/>
    <mergeCell ref="C8:C9"/>
    <mergeCell ref="A22:B22"/>
    <mergeCell ref="A3:B3"/>
    <mergeCell ref="A1:L2"/>
    <mergeCell ref="D3:L3"/>
    <mergeCell ref="J17:K17"/>
    <mergeCell ref="I8:I9"/>
    <mergeCell ref="J8:J9"/>
    <mergeCell ref="E8:G8"/>
    <mergeCell ref="A8:A9"/>
    <mergeCell ref="B8:B9"/>
    <mergeCell ref="D8:D9"/>
    <mergeCell ref="H8:H9"/>
    <mergeCell ref="K8:K9"/>
    <mergeCell ref="L8:L9"/>
    <mergeCell ref="A4:B4"/>
    <mergeCell ref="A21:J21"/>
  </mergeCells>
  <pageMargins left="0.23622047244094491" right="0.19685039370078741" top="0.74803149606299213" bottom="0.74803149606299213" header="0.31496062992125984" footer="0.31496062992125984"/>
  <pageSetup paperSize="9" scale="7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Метод сопоставимых рыночных цен</vt:lpstr>
      <vt:lpstr>'Метод сопоставимых рыночных цен'!Область_печати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2026-08-12T09:44:01Z</dcterms:modified>
</cp:coreProperties>
</file>