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 год\закупка п.4\ФБ\труба, муфта, переходник июль 2026\"/>
    </mc:Choice>
  </mc:AlternateContent>
  <xr:revisionPtr revIDLastSave="0" documentId="13_ncr:1_{0424477A-4A50-4654-8DB3-1DCB2A37B4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3" l="1"/>
  <c r="G29" i="3"/>
  <c r="I29" i="3" s="1"/>
  <c r="J29" i="3" s="1"/>
  <c r="K29" i="3" s="1"/>
  <c r="I28" i="3"/>
  <c r="J28" i="3" s="1"/>
  <c r="K28" i="3" s="1"/>
  <c r="H28" i="3"/>
  <c r="G28" i="3"/>
  <c r="J27" i="3"/>
  <c r="K27" i="3" s="1"/>
  <c r="I27" i="3"/>
  <c r="H27" i="3"/>
  <c r="G27" i="3"/>
  <c r="G26" i="3"/>
  <c r="I26" i="3" s="1"/>
  <c r="J26" i="3" s="1"/>
  <c r="K26" i="3" s="1"/>
  <c r="H25" i="3"/>
  <c r="G25" i="3"/>
  <c r="I25" i="3" s="1"/>
  <c r="J25" i="3" s="1"/>
  <c r="K25" i="3" s="1"/>
  <c r="I24" i="3"/>
  <c r="J24" i="3" s="1"/>
  <c r="K24" i="3" s="1"/>
  <c r="H24" i="3"/>
  <c r="G24" i="3"/>
  <c r="J23" i="3"/>
  <c r="K23" i="3" s="1"/>
  <c r="I23" i="3"/>
  <c r="H23" i="3"/>
  <c r="G23" i="3"/>
  <c r="G22" i="3"/>
  <c r="I22" i="3" s="1"/>
  <c r="J22" i="3" s="1"/>
  <c r="K22" i="3" s="1"/>
  <c r="H21" i="3"/>
  <c r="G21" i="3"/>
  <c r="I21" i="3" s="1"/>
  <c r="J21" i="3" s="1"/>
  <c r="K21" i="3" s="1"/>
  <c r="I20" i="3"/>
  <c r="J20" i="3" s="1"/>
  <c r="K20" i="3" s="1"/>
  <c r="H20" i="3"/>
  <c r="G20" i="3"/>
  <c r="J19" i="3"/>
  <c r="K19" i="3" s="1"/>
  <c r="I19" i="3"/>
  <c r="H19" i="3"/>
  <c r="G19" i="3"/>
  <c r="G18" i="3"/>
  <c r="I18" i="3" s="1"/>
  <c r="J18" i="3" s="1"/>
  <c r="K18" i="3" s="1"/>
  <c r="H17" i="3"/>
  <c r="G17" i="3"/>
  <c r="I17" i="3" s="1"/>
  <c r="J17" i="3" s="1"/>
  <c r="K17" i="3" s="1"/>
  <c r="G16" i="3"/>
  <c r="I16" i="3" s="1"/>
  <c r="J16" i="3" s="1"/>
  <c r="K16" i="3" s="1"/>
  <c r="G15" i="3"/>
  <c r="I15" i="3" s="1"/>
  <c r="J15" i="3" s="1"/>
  <c r="K15" i="3" s="1"/>
  <c r="G14" i="3"/>
  <c r="I14" i="3" s="1"/>
  <c r="J14" i="3" s="1"/>
  <c r="K14" i="3" s="1"/>
  <c r="G13" i="3"/>
  <c r="I13" i="3" s="1"/>
  <c r="J13" i="3" s="1"/>
  <c r="K13" i="3" s="1"/>
  <c r="G12" i="3"/>
  <c r="I12" i="3" s="1"/>
  <c r="J12" i="3" s="1"/>
  <c r="K12" i="3" s="1"/>
  <c r="G11" i="3"/>
  <c r="I11" i="3" s="1"/>
  <c r="J11" i="3" s="1"/>
  <c r="K11" i="3" s="1"/>
  <c r="G10" i="3"/>
  <c r="H10" i="3" s="1"/>
  <c r="G9" i="3"/>
  <c r="I9" i="3" s="1"/>
  <c r="J9" i="3" s="1"/>
  <c r="K9" i="3" s="1"/>
  <c r="G8" i="3"/>
  <c r="I8" i="3" s="1"/>
  <c r="J8" i="3" s="1"/>
  <c r="K8" i="3" s="1"/>
  <c r="G30" i="3"/>
  <c r="H30" i="3" s="1"/>
  <c r="H18" i="3" l="1"/>
  <c r="H22" i="3"/>
  <c r="H26" i="3"/>
  <c r="H12" i="3"/>
  <c r="H11" i="3"/>
  <c r="I10" i="3"/>
  <c r="J10" i="3" s="1"/>
  <c r="K10" i="3" s="1"/>
  <c r="H14" i="3"/>
  <c r="H15" i="3"/>
  <c r="H16" i="3"/>
  <c r="H13" i="3"/>
  <c r="H9" i="3"/>
  <c r="H8" i="3"/>
  <c r="I30" i="3"/>
  <c r="J30" i="3" s="1"/>
  <c r="K30" i="3" s="1"/>
</calcChain>
</file>

<file path=xl/sharedStrings.xml><?xml version="1.0" encoding="utf-8"?>
<sst xmlns="http://schemas.openxmlformats.org/spreadsheetml/2006/main" count="77" uniqueCount="58">
  <si>
    <t>Расчет</t>
  </si>
  <si>
    <t>Ед.изм.</t>
  </si>
  <si>
    <t>Наименование объекта закупки</t>
  </si>
  <si>
    <t>НМЦК (руб)</t>
  </si>
  <si>
    <t>Сведения о начальной (максимальной) цене контракта с указанием метода ее определения, расчетов и документов, обосновывающих такие расчеты</t>
  </si>
  <si>
    <t>Используемый метод определения НМЦК с обоснованием: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</si>
  <si>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4"/>
        <color rgb="FF000000"/>
        <rFont val="Times New Roman"/>
        <family val="1"/>
        <charset val="204"/>
      </rPr>
      <t xml:space="preserve">  </t>
    </r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</si>
  <si>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</si>
  <si>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</si>
  <si>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</si>
  <si>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</si>
  <si>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</si>
  <si>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</si>
  <si>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Источники получения информации:</t>
  </si>
  <si>
    <t>ИИ 1 (ц1)</t>
  </si>
  <si>
    <t>ИИ 2 (ц1)</t>
  </si>
  <si>
    <t>ИИ 3 (ц3)</t>
  </si>
  <si>
    <t>Средняя цена (&lt;ц&gt;)  (руб)</t>
  </si>
  <si>
    <t>К-ВО (n) (шт)</t>
  </si>
  <si>
    <t>Коэффициент вариации (V)</t>
  </si>
  <si>
    <t>Среднее квадратичное отклонение (σ)</t>
  </si>
  <si>
    <t>Описание объекта закупки</t>
  </si>
  <si>
    <t>Работник контрактной службы/контрактный управляющий:_________________________</t>
  </si>
  <si>
    <t>Дата подготовки обоснования НМЦК:        30.01.2017 года</t>
  </si>
  <si>
    <t>«УТВЕРЖДАЮ»
Начальник ФКУ ИК-17 ГУФСИН России
по Нижегородской области
полковник внутренней службы
_________________ А.В. Аношин</t>
  </si>
  <si>
    <t>Приложение № __ к Государственному контракту от "____"_____________2026г. №</t>
  </si>
  <si>
    <t>Материалы, изделия и конструкции строительного назначения из полимерных композитов, не включенные в другие группировки, а именно:</t>
  </si>
  <si>
    <t>Пог.м.</t>
  </si>
  <si>
    <t>шт</t>
  </si>
  <si>
    <t>м</t>
  </si>
  <si>
    <t>Труба канализационная 110 внутренняя 2,7 мм полипропилен</t>
  </si>
  <si>
    <t>Муфта американка разъемная 32*3/4</t>
  </si>
  <si>
    <t>Уголок полипропиленовый 25 мм 90 гр. комплект /угол ППР</t>
  </si>
  <si>
    <t xml:space="preserve">Угол канализационный 110/90 </t>
  </si>
  <si>
    <t>Угол канализационный 110/45</t>
  </si>
  <si>
    <t>Труба п/п армированная 32, 4м</t>
  </si>
  <si>
    <t>Труба п/п армированная 25, 4м</t>
  </si>
  <si>
    <t>Труба п/п армированная 20, 4м</t>
  </si>
  <si>
    <t>Переходник п/п 32/25</t>
  </si>
  <si>
    <t>Угол 90 гр. п/п 32</t>
  </si>
  <si>
    <t>Угол 90 гр. п/п 25</t>
  </si>
  <si>
    <t>Угол 90 гр. п/п 20</t>
  </si>
  <si>
    <t>Тройник п/п 32/20/32</t>
  </si>
  <si>
    <t>Тройник п/п 20/20/20</t>
  </si>
  <si>
    <t>Тройник п/п 25/25/25</t>
  </si>
  <si>
    <t>Кран п/п 20</t>
  </si>
  <si>
    <t>Кран п/п 25</t>
  </si>
  <si>
    <t>Кран п/п 32</t>
  </si>
  <si>
    <t>Кран п/п 50</t>
  </si>
  <si>
    <t>Клипса 25</t>
  </si>
  <si>
    <t>Клипса 20</t>
  </si>
  <si>
    <t>Муфта переходная соед. Американка 32/32</t>
  </si>
  <si>
    <t>Муфта переходная 110</t>
  </si>
  <si>
    <t>шт.</t>
  </si>
  <si>
    <t>В результате исследования начальная (максимальная) цена контракта составила  64039,33 рублей.</t>
  </si>
  <si>
    <r>
      <rPr>
        <b/>
        <u/>
        <sz val="12"/>
        <color theme="1"/>
        <rFont val="Times New Roman"/>
        <family val="1"/>
        <charset val="204"/>
      </rPr>
      <t>Источник информации 1</t>
    </r>
    <r>
      <rPr>
        <sz val="12"/>
        <color theme="1"/>
        <rFont val="Times New Roman"/>
        <family val="1"/>
        <charset val="204"/>
      </rPr>
      <t>: № 204 от 17.07.2026</t>
    </r>
  </si>
  <si>
    <r>
      <rPr>
        <b/>
        <u/>
        <sz val="12"/>
        <color theme="1"/>
        <rFont val="Times New Roman"/>
        <family val="1"/>
        <charset val="204"/>
      </rPr>
      <t>Источник информации 2</t>
    </r>
    <r>
      <rPr>
        <sz val="12"/>
        <color theme="1"/>
        <rFont val="Times New Roman"/>
        <family val="1"/>
        <charset val="204"/>
      </rPr>
      <t>: № 205 от 17.07.2026</t>
    </r>
  </si>
  <si>
    <r>
      <rPr>
        <b/>
        <u/>
        <sz val="12"/>
        <color theme="1"/>
        <rFont val="Times New Roman"/>
        <family val="1"/>
        <charset val="204"/>
      </rPr>
      <t>Источник информации 3</t>
    </r>
    <r>
      <rPr>
        <sz val="12"/>
        <color theme="1"/>
        <rFont val="Times New Roman"/>
        <family val="1"/>
        <charset val="204"/>
      </rPr>
      <t>: № 206 от 17.07.2026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</si>
</sst>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1" fillId="0" borderId="2" xfId="0" applyFont="1" applyBorder="1"/>
    <xf numFmtId="2" fontId="8" fillId="0" borderId="2" xfId="0" applyNumberFormat="1" applyFont="1" applyBorder="1" applyAlignment="1">
      <alignment horizontal="center" vertical="center"/>
    </xf>
    <xf numFmtId="164" fontId="1" fillId="0" borderId="0" xfId="0" applyNumberFormat="1" applyFont="1"/>
    <xf numFmtId="0" fontId="6" fillId="2" borderId="0" xfId="0" applyFont="1" applyFill="1" applyAlignment="1">
      <alignment vertical="top" wrapText="1"/>
    </xf>
    <xf numFmtId="0" fontId="1" fillId="0" borderId="1" xfId="0" applyFont="1" applyBorder="1" applyAlignment="1">
      <alignment vertical="center"/>
    </xf>
    <xf numFmtId="1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6"/>
  <sheetViews>
    <sheetView tabSelected="1" view="pageBreakPreview" topLeftCell="A25" zoomScaleSheetLayoutView="100" workbookViewId="0">
      <selection activeCell="N39" sqref="N39"/>
    </sheetView>
  </sheetViews>
  <sheetFormatPr defaultRowHeight="15" x14ac:dyDescent="0.25"/>
  <cols>
    <col min="1" max="1" width="37.85546875" customWidth="1"/>
    <col min="2" max="2" width="7.28515625" customWidth="1"/>
    <col min="3" max="3" width="7.42578125" customWidth="1"/>
    <col min="4" max="4" width="12.28515625" customWidth="1"/>
    <col min="5" max="5" width="13" customWidth="1"/>
    <col min="6" max="6" width="12.85546875" customWidth="1"/>
    <col min="7" max="7" width="9.7109375" customWidth="1"/>
    <col min="8" max="8" width="13.85546875" customWidth="1"/>
    <col min="9" max="9" width="12.140625" customWidth="1"/>
    <col min="10" max="10" width="19.5703125" customWidth="1"/>
    <col min="11" max="11" width="21.42578125" customWidth="1"/>
  </cols>
  <sheetData>
    <row r="1" spans="1:13" ht="18.75" x14ac:dyDescent="0.3">
      <c r="B1" s="34" t="s">
        <v>25</v>
      </c>
      <c r="C1" s="34"/>
      <c r="D1" s="34"/>
      <c r="E1" s="34"/>
      <c r="F1" s="34"/>
      <c r="G1" s="34"/>
      <c r="H1" s="34"/>
      <c r="I1" s="34"/>
      <c r="J1" s="34"/>
      <c r="K1" s="34"/>
    </row>
    <row r="2" spans="1:13" ht="67.5" customHeight="1" x14ac:dyDescent="0.25">
      <c r="B2" s="35" t="s">
        <v>24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ht="39.75" customHeight="1" x14ac:dyDescent="0.25">
      <c r="A3" s="28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1"/>
      <c r="M3" s="1"/>
    </row>
    <row r="4" spans="1:13" ht="37.5" customHeight="1" x14ac:dyDescent="0.25">
      <c r="A4" s="2" t="s">
        <v>5</v>
      </c>
      <c r="B4" s="29" t="s">
        <v>6</v>
      </c>
      <c r="C4" s="30"/>
      <c r="D4" s="30"/>
      <c r="E4" s="30"/>
      <c r="F4" s="30"/>
      <c r="G4" s="30"/>
      <c r="H4" s="30"/>
      <c r="I4" s="30"/>
      <c r="J4" s="30"/>
      <c r="K4" s="31"/>
      <c r="L4" s="1"/>
      <c r="M4" s="1"/>
    </row>
    <row r="5" spans="1:13" ht="15" hidden="1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31.5" customHeight="1" x14ac:dyDescent="0.25">
      <c r="A6" s="13" t="s">
        <v>21</v>
      </c>
      <c r="B6" s="32" t="s">
        <v>26</v>
      </c>
      <c r="C6" s="33"/>
      <c r="D6" s="33"/>
      <c r="E6" s="33"/>
      <c r="F6" s="33"/>
      <c r="G6" s="33"/>
      <c r="H6" s="33"/>
      <c r="I6" s="33"/>
      <c r="J6" s="33"/>
      <c r="K6" s="33"/>
      <c r="L6" s="1"/>
      <c r="M6" s="1"/>
    </row>
    <row r="7" spans="1:13" ht="70.5" customHeight="1" thickBot="1" x14ac:dyDescent="0.3">
      <c r="A7" s="11" t="s">
        <v>2</v>
      </c>
      <c r="B7" s="12" t="s">
        <v>1</v>
      </c>
      <c r="C7" s="12" t="s">
        <v>18</v>
      </c>
      <c r="D7" s="11" t="s">
        <v>14</v>
      </c>
      <c r="E7" s="11" t="s">
        <v>15</v>
      </c>
      <c r="F7" s="11" t="s">
        <v>16</v>
      </c>
      <c r="G7" s="14" t="s">
        <v>17</v>
      </c>
      <c r="H7" s="11" t="s">
        <v>3</v>
      </c>
      <c r="I7" s="11" t="s">
        <v>0</v>
      </c>
      <c r="J7" s="12" t="s">
        <v>20</v>
      </c>
      <c r="K7" s="12" t="s">
        <v>19</v>
      </c>
      <c r="L7" s="1"/>
      <c r="M7" s="1"/>
    </row>
    <row r="8" spans="1:13" ht="32.25" customHeight="1" thickBot="1" x14ac:dyDescent="0.3">
      <c r="A8" s="18" t="s">
        <v>30</v>
      </c>
      <c r="B8" s="21" t="s">
        <v>27</v>
      </c>
      <c r="C8" s="21">
        <v>35</v>
      </c>
      <c r="D8" s="21">
        <v>650</v>
      </c>
      <c r="E8" s="17">
        <v>654</v>
      </c>
      <c r="F8" s="17">
        <v>656</v>
      </c>
      <c r="G8" s="16">
        <f t="shared" ref="G8:G16" si="0">(D8+E8+F8)/3</f>
        <v>653.33333333333337</v>
      </c>
      <c r="H8" s="15">
        <f>C8*G8</f>
        <v>22866.666666666668</v>
      </c>
      <c r="I8" s="9">
        <f t="shared" ref="I8:I16" si="1">((G8-D8)*(G8-D8)+(G8-E8)*(G8-E8)+(G8-F8)*(G8-F8))/2</f>
        <v>9.3333333333333321</v>
      </c>
      <c r="J8" s="9">
        <f t="shared" ref="J8:J16" si="2">SQRT(I8)</f>
        <v>3.0550504633038931</v>
      </c>
      <c r="K8" s="9">
        <f t="shared" ref="K8:K16" si="3">J8/G8*100</f>
        <v>0.46760976479141214</v>
      </c>
      <c r="L8" s="1"/>
      <c r="M8" s="1"/>
    </row>
    <row r="9" spans="1:13" ht="25.5" customHeight="1" thickBot="1" x14ac:dyDescent="0.3">
      <c r="A9" s="19" t="s">
        <v>31</v>
      </c>
      <c r="B9" s="22" t="s">
        <v>53</v>
      </c>
      <c r="C9" s="22">
        <v>1</v>
      </c>
      <c r="D9" s="22">
        <v>380</v>
      </c>
      <c r="E9" s="17">
        <v>387</v>
      </c>
      <c r="F9" s="17">
        <v>383</v>
      </c>
      <c r="G9" s="16">
        <f t="shared" si="0"/>
        <v>383.33333333333331</v>
      </c>
      <c r="H9" s="15">
        <f>C9*G9</f>
        <v>383.33333333333331</v>
      </c>
      <c r="I9" s="9">
        <f t="shared" si="1"/>
        <v>12.333333333333334</v>
      </c>
      <c r="J9" s="9">
        <f t="shared" si="2"/>
        <v>3.5118845842842465</v>
      </c>
      <c r="K9" s="9">
        <f t="shared" si="3"/>
        <v>0.9161438045958904</v>
      </c>
      <c r="L9" s="1"/>
      <c r="M9" s="1"/>
    </row>
    <row r="10" spans="1:13" ht="32.25" customHeight="1" thickBot="1" x14ac:dyDescent="0.3">
      <c r="A10" s="19" t="s">
        <v>32</v>
      </c>
      <c r="B10" s="22" t="s">
        <v>53</v>
      </c>
      <c r="C10" s="22">
        <v>1</v>
      </c>
      <c r="D10" s="22">
        <v>27</v>
      </c>
      <c r="E10" s="17">
        <v>31</v>
      </c>
      <c r="F10" s="17">
        <v>29</v>
      </c>
      <c r="G10" s="16">
        <f t="shared" si="0"/>
        <v>29</v>
      </c>
      <c r="H10" s="15">
        <f t="shared" ref="H10:H16" si="4">C10*G10</f>
        <v>29</v>
      </c>
      <c r="I10" s="9">
        <f t="shared" si="1"/>
        <v>4</v>
      </c>
      <c r="J10" s="9">
        <f t="shared" si="2"/>
        <v>2</v>
      </c>
      <c r="K10" s="9">
        <f t="shared" si="3"/>
        <v>6.8965517241379306</v>
      </c>
      <c r="L10" s="1"/>
      <c r="M10" s="1"/>
    </row>
    <row r="11" spans="1:13" ht="15.75" customHeight="1" thickBot="1" x14ac:dyDescent="0.3">
      <c r="A11" s="19" t="s">
        <v>33</v>
      </c>
      <c r="B11" s="22" t="s">
        <v>28</v>
      </c>
      <c r="C11" s="22">
        <v>16</v>
      </c>
      <c r="D11" s="22">
        <v>380</v>
      </c>
      <c r="E11" s="17">
        <v>384</v>
      </c>
      <c r="F11" s="17">
        <v>382</v>
      </c>
      <c r="G11" s="16">
        <f t="shared" si="0"/>
        <v>382</v>
      </c>
      <c r="H11" s="15">
        <f t="shared" si="4"/>
        <v>6112</v>
      </c>
      <c r="I11" s="9">
        <f t="shared" si="1"/>
        <v>4</v>
      </c>
      <c r="J11" s="9">
        <f t="shared" si="2"/>
        <v>2</v>
      </c>
      <c r="K11" s="9">
        <f t="shared" si="3"/>
        <v>0.52356020942408377</v>
      </c>
      <c r="L11" s="1"/>
      <c r="M11" s="1"/>
    </row>
    <row r="12" spans="1:13" ht="24.75" customHeight="1" thickBot="1" x14ac:dyDescent="0.3">
      <c r="A12" s="19" t="s">
        <v>34</v>
      </c>
      <c r="B12" s="22" t="s">
        <v>28</v>
      </c>
      <c r="C12" s="22">
        <v>13</v>
      </c>
      <c r="D12" s="22">
        <v>380</v>
      </c>
      <c r="E12" s="17">
        <v>383</v>
      </c>
      <c r="F12" s="17">
        <v>382</v>
      </c>
      <c r="G12" s="16">
        <f t="shared" si="0"/>
        <v>381.66666666666669</v>
      </c>
      <c r="H12" s="15">
        <f t="shared" si="4"/>
        <v>4961.666666666667</v>
      </c>
      <c r="I12" s="9">
        <f t="shared" si="1"/>
        <v>2.333333333333333</v>
      </c>
      <c r="J12" s="9">
        <f t="shared" si="2"/>
        <v>1.5275252316519465</v>
      </c>
      <c r="K12" s="9">
        <f t="shared" si="3"/>
        <v>0.40022495152452747</v>
      </c>
      <c r="L12" s="1"/>
      <c r="M12" s="1"/>
    </row>
    <row r="13" spans="1:13" ht="24" customHeight="1" thickBot="1" x14ac:dyDescent="0.3">
      <c r="A13" s="19" t="s">
        <v>35</v>
      </c>
      <c r="B13" s="22" t="s">
        <v>29</v>
      </c>
      <c r="C13" s="22">
        <v>28</v>
      </c>
      <c r="D13" s="22">
        <v>250</v>
      </c>
      <c r="E13" s="17">
        <v>257</v>
      </c>
      <c r="F13" s="17">
        <v>255</v>
      </c>
      <c r="G13" s="16">
        <f t="shared" si="0"/>
        <v>254</v>
      </c>
      <c r="H13" s="15">
        <f t="shared" si="4"/>
        <v>7112</v>
      </c>
      <c r="I13" s="9">
        <f t="shared" si="1"/>
        <v>13</v>
      </c>
      <c r="J13" s="9">
        <f t="shared" si="2"/>
        <v>3.6055512754639891</v>
      </c>
      <c r="K13" s="9">
        <f t="shared" si="3"/>
        <v>1.4195083761669249</v>
      </c>
      <c r="L13" s="1"/>
      <c r="M13" s="1"/>
    </row>
    <row r="14" spans="1:13" ht="22.5" customHeight="1" thickBot="1" x14ac:dyDescent="0.3">
      <c r="A14" s="19" t="s">
        <v>36</v>
      </c>
      <c r="B14" s="22" t="s">
        <v>29</v>
      </c>
      <c r="C14" s="22">
        <v>20</v>
      </c>
      <c r="D14" s="22">
        <v>200</v>
      </c>
      <c r="E14" s="17">
        <v>208</v>
      </c>
      <c r="F14" s="17">
        <v>209</v>
      </c>
      <c r="G14" s="16">
        <f t="shared" si="0"/>
        <v>205.66666666666666</v>
      </c>
      <c r="H14" s="15">
        <f t="shared" si="4"/>
        <v>4113.333333333333</v>
      </c>
      <c r="I14" s="9">
        <f t="shared" si="1"/>
        <v>24.333333333333329</v>
      </c>
      <c r="J14" s="9">
        <f t="shared" si="2"/>
        <v>4.9328828623162471</v>
      </c>
      <c r="K14" s="9">
        <f t="shared" si="3"/>
        <v>2.3984843738976891</v>
      </c>
      <c r="L14" s="1"/>
      <c r="M14" s="1"/>
    </row>
    <row r="15" spans="1:13" ht="22.5" customHeight="1" thickBot="1" x14ac:dyDescent="0.3">
      <c r="A15" s="19" t="s">
        <v>37</v>
      </c>
      <c r="B15" s="22" t="s">
        <v>29</v>
      </c>
      <c r="C15" s="22">
        <v>16</v>
      </c>
      <c r="D15" s="22">
        <v>200</v>
      </c>
      <c r="E15" s="17">
        <v>208</v>
      </c>
      <c r="F15" s="17">
        <v>209</v>
      </c>
      <c r="G15" s="16">
        <f t="shared" si="0"/>
        <v>205.66666666666666</v>
      </c>
      <c r="H15" s="15">
        <f t="shared" si="4"/>
        <v>3290.6666666666665</v>
      </c>
      <c r="I15" s="9">
        <f t="shared" si="1"/>
        <v>24.333333333333329</v>
      </c>
      <c r="J15" s="9">
        <f t="shared" si="2"/>
        <v>4.9328828623162471</v>
      </c>
      <c r="K15" s="9">
        <f t="shared" si="3"/>
        <v>2.3984843738976891</v>
      </c>
      <c r="L15" s="1"/>
      <c r="M15" s="1"/>
    </row>
    <row r="16" spans="1:13" ht="18.75" customHeight="1" thickBot="1" x14ac:dyDescent="0.3">
      <c r="A16" s="23" t="s">
        <v>38</v>
      </c>
      <c r="B16" s="22" t="s">
        <v>28</v>
      </c>
      <c r="C16" s="22">
        <v>2</v>
      </c>
      <c r="D16" s="22">
        <v>350</v>
      </c>
      <c r="E16" s="17">
        <v>353</v>
      </c>
      <c r="F16" s="17">
        <v>352</v>
      </c>
      <c r="G16" s="16">
        <f t="shared" si="0"/>
        <v>351.66666666666669</v>
      </c>
      <c r="H16" s="15">
        <f t="shared" si="4"/>
        <v>703.33333333333337</v>
      </c>
      <c r="I16" s="9">
        <f t="shared" si="1"/>
        <v>2.333333333333333</v>
      </c>
      <c r="J16" s="9">
        <f t="shared" si="2"/>
        <v>1.5275252316519465</v>
      </c>
      <c r="K16" s="9">
        <f t="shared" si="3"/>
        <v>0.43436736445079049</v>
      </c>
      <c r="L16" s="1"/>
      <c r="M16" s="1"/>
    </row>
    <row r="17" spans="1:13" ht="23.25" customHeight="1" thickBot="1" x14ac:dyDescent="0.3">
      <c r="A17" s="24" t="s">
        <v>39</v>
      </c>
      <c r="B17" s="22" t="s">
        <v>28</v>
      </c>
      <c r="C17" s="22">
        <v>1</v>
      </c>
      <c r="D17" s="21">
        <v>50</v>
      </c>
      <c r="E17" s="17">
        <v>53</v>
      </c>
      <c r="F17" s="17">
        <v>51</v>
      </c>
      <c r="G17" s="16">
        <f t="shared" ref="G17:G29" si="5">(D17+E17+F17)/3</f>
        <v>51.333333333333336</v>
      </c>
      <c r="H17" s="15">
        <f t="shared" ref="H17:H29" si="6">C17*G17</f>
        <v>51.333333333333336</v>
      </c>
      <c r="I17" s="9">
        <f t="shared" ref="I17:I29" si="7">((G17-D17)*(G17-D17)+(G17-E17)*(G17-E17)+(G17-F17)*(G17-F17))/2</f>
        <v>2.333333333333333</v>
      </c>
      <c r="J17" s="9">
        <f t="shared" ref="J17:J29" si="8">SQRT(I17)</f>
        <v>1.5275252316519465</v>
      </c>
      <c r="K17" s="9">
        <f t="shared" ref="K17:K29" si="9">J17/G17*100</f>
        <v>2.9756985032180774</v>
      </c>
      <c r="L17" s="1"/>
      <c r="M17" s="1"/>
    </row>
    <row r="18" spans="1:13" ht="18.75" customHeight="1" thickBot="1" x14ac:dyDescent="0.3">
      <c r="A18" s="24" t="s">
        <v>40</v>
      </c>
      <c r="B18" s="22" t="s">
        <v>28</v>
      </c>
      <c r="C18" s="22">
        <v>12</v>
      </c>
      <c r="D18" s="21">
        <v>45</v>
      </c>
      <c r="E18" s="17">
        <v>49</v>
      </c>
      <c r="F18" s="17">
        <v>47</v>
      </c>
      <c r="G18" s="16">
        <f t="shared" si="5"/>
        <v>47</v>
      </c>
      <c r="H18" s="15">
        <f t="shared" si="6"/>
        <v>564</v>
      </c>
      <c r="I18" s="9">
        <f t="shared" si="7"/>
        <v>4</v>
      </c>
      <c r="J18" s="9">
        <f t="shared" si="8"/>
        <v>2</v>
      </c>
      <c r="K18" s="9">
        <f t="shared" si="9"/>
        <v>4.2553191489361701</v>
      </c>
      <c r="L18" s="1"/>
      <c r="M18" s="1"/>
    </row>
    <row r="19" spans="1:13" ht="21" customHeight="1" thickBot="1" x14ac:dyDescent="0.3">
      <c r="A19" s="24" t="s">
        <v>41</v>
      </c>
      <c r="B19" s="22" t="s">
        <v>28</v>
      </c>
      <c r="C19" s="22">
        <v>15</v>
      </c>
      <c r="D19" s="21">
        <v>40</v>
      </c>
      <c r="E19" s="17">
        <v>43</v>
      </c>
      <c r="F19" s="17">
        <v>42</v>
      </c>
      <c r="G19" s="16">
        <f t="shared" si="5"/>
        <v>41.666666666666664</v>
      </c>
      <c r="H19" s="15">
        <f t="shared" si="6"/>
        <v>625</v>
      </c>
      <c r="I19" s="9">
        <f t="shared" si="7"/>
        <v>2.333333333333333</v>
      </c>
      <c r="J19" s="9">
        <f t="shared" si="8"/>
        <v>1.5275252316519465</v>
      </c>
      <c r="K19" s="9">
        <f t="shared" si="9"/>
        <v>3.6660605559646715</v>
      </c>
      <c r="L19" s="1"/>
      <c r="M19" s="1"/>
    </row>
    <row r="20" spans="1:13" ht="21" customHeight="1" thickBot="1" x14ac:dyDescent="0.3">
      <c r="A20" s="24" t="s">
        <v>42</v>
      </c>
      <c r="B20" s="22" t="s">
        <v>28</v>
      </c>
      <c r="C20" s="22">
        <v>5</v>
      </c>
      <c r="D20" s="21">
        <v>220</v>
      </c>
      <c r="E20" s="17">
        <v>221</v>
      </c>
      <c r="F20" s="17">
        <v>222</v>
      </c>
      <c r="G20" s="16">
        <f t="shared" si="5"/>
        <v>221</v>
      </c>
      <c r="H20" s="15">
        <f t="shared" si="6"/>
        <v>1105</v>
      </c>
      <c r="I20" s="9">
        <f t="shared" si="7"/>
        <v>1</v>
      </c>
      <c r="J20" s="9">
        <f t="shared" si="8"/>
        <v>1</v>
      </c>
      <c r="K20" s="9">
        <f t="shared" si="9"/>
        <v>0.45248868778280549</v>
      </c>
      <c r="L20" s="1"/>
      <c r="M20" s="1"/>
    </row>
    <row r="21" spans="1:13" ht="22.5" customHeight="1" thickBot="1" x14ac:dyDescent="0.3">
      <c r="A21" s="24" t="s">
        <v>43</v>
      </c>
      <c r="B21" s="22" t="s">
        <v>28</v>
      </c>
      <c r="C21" s="22">
        <v>5</v>
      </c>
      <c r="D21" s="21">
        <v>100</v>
      </c>
      <c r="E21" s="17">
        <v>109</v>
      </c>
      <c r="F21" s="17">
        <v>107</v>
      </c>
      <c r="G21" s="16">
        <f t="shared" si="5"/>
        <v>105.33333333333333</v>
      </c>
      <c r="H21" s="15">
        <f t="shared" si="6"/>
        <v>526.66666666666663</v>
      </c>
      <c r="I21" s="9">
        <f t="shared" si="7"/>
        <v>22.333333333333332</v>
      </c>
      <c r="J21" s="9">
        <f t="shared" si="8"/>
        <v>4.7258156262526079</v>
      </c>
      <c r="K21" s="9">
        <f t="shared" si="9"/>
        <v>4.4865338223917171</v>
      </c>
      <c r="L21" s="1"/>
      <c r="M21" s="1"/>
    </row>
    <row r="22" spans="1:13" ht="21.75" customHeight="1" thickBot="1" x14ac:dyDescent="0.3">
      <c r="A22" s="24" t="s">
        <v>44</v>
      </c>
      <c r="B22" s="22" t="s">
        <v>28</v>
      </c>
      <c r="C22" s="22">
        <v>8</v>
      </c>
      <c r="D22" s="21">
        <v>160</v>
      </c>
      <c r="E22" s="17">
        <v>165</v>
      </c>
      <c r="F22" s="17">
        <v>163</v>
      </c>
      <c r="G22" s="16">
        <f t="shared" si="5"/>
        <v>162.66666666666666</v>
      </c>
      <c r="H22" s="15">
        <f t="shared" si="6"/>
        <v>1301.3333333333333</v>
      </c>
      <c r="I22" s="9">
        <f t="shared" si="7"/>
        <v>6.3333333333333339</v>
      </c>
      <c r="J22" s="9">
        <f t="shared" si="8"/>
        <v>2.5166114784235836</v>
      </c>
      <c r="K22" s="9">
        <f t="shared" si="9"/>
        <v>1.547097220342367</v>
      </c>
      <c r="L22" s="1"/>
      <c r="M22" s="1"/>
    </row>
    <row r="23" spans="1:13" ht="25.5" customHeight="1" thickBot="1" x14ac:dyDescent="0.3">
      <c r="A23" s="24" t="s">
        <v>45</v>
      </c>
      <c r="B23" s="22" t="s">
        <v>28</v>
      </c>
      <c r="C23" s="22">
        <v>5</v>
      </c>
      <c r="D23" s="21">
        <v>230</v>
      </c>
      <c r="E23" s="17">
        <v>235</v>
      </c>
      <c r="F23" s="17">
        <v>233</v>
      </c>
      <c r="G23" s="16">
        <f t="shared" si="5"/>
        <v>232.66666666666666</v>
      </c>
      <c r="H23" s="15">
        <f t="shared" si="6"/>
        <v>1163.3333333333333</v>
      </c>
      <c r="I23" s="9">
        <f t="shared" si="7"/>
        <v>6.3333333333333339</v>
      </c>
      <c r="J23" s="9">
        <f t="shared" si="8"/>
        <v>2.5166114784235836</v>
      </c>
      <c r="K23" s="9">
        <f t="shared" si="9"/>
        <v>1.0816381712422278</v>
      </c>
      <c r="L23" s="1"/>
      <c r="M23" s="1"/>
    </row>
    <row r="24" spans="1:13" ht="18.75" customHeight="1" thickBot="1" x14ac:dyDescent="0.3">
      <c r="A24" s="24" t="s">
        <v>46</v>
      </c>
      <c r="B24" s="22" t="s">
        <v>28</v>
      </c>
      <c r="C24" s="22">
        <v>2</v>
      </c>
      <c r="D24" s="21">
        <v>240</v>
      </c>
      <c r="E24" s="17">
        <v>245</v>
      </c>
      <c r="F24" s="17">
        <v>244</v>
      </c>
      <c r="G24" s="16">
        <f t="shared" si="5"/>
        <v>243</v>
      </c>
      <c r="H24" s="15">
        <f t="shared" si="6"/>
        <v>486</v>
      </c>
      <c r="I24" s="9">
        <f t="shared" si="7"/>
        <v>7</v>
      </c>
      <c r="J24" s="9">
        <f t="shared" si="8"/>
        <v>2.6457513110645907</v>
      </c>
      <c r="K24" s="9">
        <f t="shared" si="9"/>
        <v>1.0887865477632062</v>
      </c>
      <c r="L24" s="1"/>
      <c r="M24" s="1"/>
    </row>
    <row r="25" spans="1:13" ht="24.75" customHeight="1" thickBot="1" x14ac:dyDescent="0.3">
      <c r="A25" s="24" t="s">
        <v>47</v>
      </c>
      <c r="B25" s="22" t="s">
        <v>28</v>
      </c>
      <c r="C25" s="22">
        <v>2</v>
      </c>
      <c r="D25" s="21">
        <v>260</v>
      </c>
      <c r="E25" s="17">
        <v>265</v>
      </c>
      <c r="F25" s="17">
        <v>263</v>
      </c>
      <c r="G25" s="16">
        <f t="shared" si="5"/>
        <v>262.66666666666669</v>
      </c>
      <c r="H25" s="15">
        <f t="shared" si="6"/>
        <v>525.33333333333337</v>
      </c>
      <c r="I25" s="9">
        <f t="shared" si="7"/>
        <v>6.333333333333333</v>
      </c>
      <c r="J25" s="9">
        <f t="shared" si="8"/>
        <v>2.5166114784235831</v>
      </c>
      <c r="K25" s="9">
        <f t="shared" si="9"/>
        <v>0.95810081665872437</v>
      </c>
      <c r="L25" s="1"/>
      <c r="M25" s="1"/>
    </row>
    <row r="26" spans="1:13" ht="25.5" customHeight="1" thickBot="1" x14ac:dyDescent="0.3">
      <c r="A26" s="24" t="s">
        <v>48</v>
      </c>
      <c r="B26" s="22" t="s">
        <v>28</v>
      </c>
      <c r="C26" s="22">
        <v>4</v>
      </c>
      <c r="D26" s="21">
        <v>360</v>
      </c>
      <c r="E26" s="17">
        <v>364</v>
      </c>
      <c r="F26" s="17">
        <v>362</v>
      </c>
      <c r="G26" s="16">
        <f t="shared" si="5"/>
        <v>362</v>
      </c>
      <c r="H26" s="15">
        <f t="shared" si="6"/>
        <v>1448</v>
      </c>
      <c r="I26" s="9">
        <f t="shared" si="7"/>
        <v>4</v>
      </c>
      <c r="J26" s="9">
        <f t="shared" si="8"/>
        <v>2</v>
      </c>
      <c r="K26" s="9">
        <f t="shared" si="9"/>
        <v>0.55248618784530379</v>
      </c>
      <c r="L26" s="1"/>
      <c r="M26" s="1"/>
    </row>
    <row r="27" spans="1:13" ht="21.75" customHeight="1" thickBot="1" x14ac:dyDescent="0.3">
      <c r="A27" s="24" t="s">
        <v>49</v>
      </c>
      <c r="B27" s="22" t="s">
        <v>28</v>
      </c>
      <c r="C27" s="22">
        <v>14</v>
      </c>
      <c r="D27" s="21">
        <v>20</v>
      </c>
      <c r="E27" s="17">
        <v>16</v>
      </c>
      <c r="F27" s="17">
        <v>17</v>
      </c>
      <c r="G27" s="16">
        <f t="shared" si="5"/>
        <v>17.666666666666668</v>
      </c>
      <c r="H27" s="15">
        <f t="shared" si="6"/>
        <v>247.33333333333334</v>
      </c>
      <c r="I27" s="9">
        <f t="shared" si="7"/>
        <v>4.3333333333333339</v>
      </c>
      <c r="J27" s="9">
        <f t="shared" si="8"/>
        <v>2.0816659994661331</v>
      </c>
      <c r="K27" s="9">
        <f t="shared" si="9"/>
        <v>11.783015091317733</v>
      </c>
      <c r="L27" s="1"/>
      <c r="M27" s="1"/>
    </row>
    <row r="28" spans="1:13" ht="21" customHeight="1" thickBot="1" x14ac:dyDescent="0.3">
      <c r="A28" s="24" t="s">
        <v>50</v>
      </c>
      <c r="B28" s="22" t="s">
        <v>28</v>
      </c>
      <c r="C28" s="22">
        <v>20</v>
      </c>
      <c r="D28" s="21">
        <v>15</v>
      </c>
      <c r="E28" s="17">
        <v>23</v>
      </c>
      <c r="F28" s="17">
        <v>21</v>
      </c>
      <c r="G28" s="16">
        <f t="shared" si="5"/>
        <v>19.666666666666668</v>
      </c>
      <c r="H28" s="15">
        <f t="shared" si="6"/>
        <v>393.33333333333337</v>
      </c>
      <c r="I28" s="9">
        <f t="shared" si="7"/>
        <v>17.333333333333332</v>
      </c>
      <c r="J28" s="9">
        <f t="shared" si="8"/>
        <v>4.1633319989322652</v>
      </c>
      <c r="K28" s="9">
        <f t="shared" si="9"/>
        <v>21.169484740333548</v>
      </c>
      <c r="L28" s="1"/>
      <c r="M28" s="1"/>
    </row>
    <row r="29" spans="1:13" ht="24.75" customHeight="1" thickBot="1" x14ac:dyDescent="0.3">
      <c r="A29" s="24" t="s">
        <v>51</v>
      </c>
      <c r="B29" s="22" t="s">
        <v>28</v>
      </c>
      <c r="C29" s="22">
        <v>4</v>
      </c>
      <c r="D29" s="21">
        <v>380</v>
      </c>
      <c r="E29" s="17">
        <v>385</v>
      </c>
      <c r="F29" s="17">
        <v>383</v>
      </c>
      <c r="G29" s="16">
        <f t="shared" si="5"/>
        <v>382.66666666666669</v>
      </c>
      <c r="H29" s="15">
        <f t="shared" si="6"/>
        <v>1530.6666666666667</v>
      </c>
      <c r="I29" s="9">
        <f t="shared" si="7"/>
        <v>6.333333333333333</v>
      </c>
      <c r="J29" s="9">
        <f t="shared" si="8"/>
        <v>2.5166114784235831</v>
      </c>
      <c r="K29" s="9">
        <f t="shared" si="9"/>
        <v>0.65765108321173771</v>
      </c>
      <c r="L29" s="1"/>
      <c r="M29" s="1"/>
    </row>
    <row r="30" spans="1:13" ht="20.25" customHeight="1" thickBot="1" x14ac:dyDescent="0.3">
      <c r="A30" s="20" t="s">
        <v>52</v>
      </c>
      <c r="B30" s="22" t="s">
        <v>28</v>
      </c>
      <c r="C30" s="22">
        <v>15</v>
      </c>
      <c r="D30" s="22">
        <v>300</v>
      </c>
      <c r="E30" s="17">
        <v>300</v>
      </c>
      <c r="F30" s="17">
        <v>300</v>
      </c>
      <c r="G30" s="16">
        <f t="shared" ref="G30" si="10">(D30+E30+F30)/3</f>
        <v>300</v>
      </c>
      <c r="H30" s="15">
        <f>C30*G30</f>
        <v>4500</v>
      </c>
      <c r="I30" s="9">
        <f t="shared" ref="I30" si="11">((G30-D30)*(G30-D30)+(G30-E30)*(G30-E30)+(G30-F30)*(G30-F30))/2</f>
        <v>0</v>
      </c>
      <c r="J30" s="9">
        <f t="shared" ref="J30" si="12">SQRT(I30)</f>
        <v>0</v>
      </c>
      <c r="K30" s="9">
        <f t="shared" ref="K30" si="13">J30/G30*100</f>
        <v>0</v>
      </c>
      <c r="L30" s="1"/>
      <c r="M30" s="1"/>
    </row>
    <row r="31" spans="1:13" ht="15.75" x14ac:dyDescent="0.25">
      <c r="A31" s="25"/>
      <c r="B31" s="26"/>
      <c r="C31" s="26"/>
      <c r="D31" s="26"/>
      <c r="E31" s="26"/>
      <c r="F31" s="26"/>
      <c r="G31" s="27"/>
      <c r="H31" s="6">
        <v>64039.33</v>
      </c>
      <c r="I31" s="5"/>
      <c r="J31" s="5"/>
      <c r="K31" s="5"/>
      <c r="L31" s="1"/>
      <c r="M31" s="1"/>
    </row>
    <row r="32" spans="1:13" x14ac:dyDescent="0.25">
      <c r="A32" s="38" t="s">
        <v>54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1"/>
      <c r="M32" s="1"/>
    </row>
    <row r="33" spans="1:13" x14ac:dyDescent="0.25">
      <c r="A33" s="42" t="s">
        <v>7</v>
      </c>
      <c r="B33" s="42"/>
      <c r="C33" s="42"/>
      <c r="D33" s="42"/>
      <c r="E33" s="1"/>
      <c r="F33" s="1"/>
      <c r="G33" s="1"/>
      <c r="H33" s="7"/>
      <c r="I33" s="1"/>
      <c r="J33" s="1"/>
      <c r="K33" s="1"/>
      <c r="L33" s="1"/>
      <c r="M33" s="1"/>
    </row>
    <row r="34" spans="1:13" x14ac:dyDescent="0.25">
      <c r="A34" s="44" t="s">
        <v>8</v>
      </c>
      <c r="B34" s="44"/>
      <c r="C34" s="44"/>
      <c r="D34" s="44"/>
      <c r="E34" s="44"/>
      <c r="F34" s="44"/>
      <c r="G34" s="44"/>
      <c r="H34" s="1"/>
      <c r="I34" s="4"/>
      <c r="J34" s="4"/>
      <c r="K34" s="1"/>
      <c r="L34" s="1"/>
      <c r="M34" s="1"/>
    </row>
    <row r="35" spans="1:13" x14ac:dyDescent="0.25">
      <c r="A35" s="40" t="s">
        <v>9</v>
      </c>
      <c r="B35" s="40"/>
      <c r="C35" s="40"/>
      <c r="D35" s="40"/>
      <c r="E35" s="1"/>
      <c r="F35" s="1"/>
      <c r="G35" s="1"/>
      <c r="H35" s="1"/>
      <c r="I35" s="1"/>
      <c r="J35" s="3"/>
      <c r="K35" s="1"/>
      <c r="L35" s="1"/>
      <c r="M35" s="1"/>
    </row>
    <row r="36" spans="1:13" x14ac:dyDescent="0.25">
      <c r="A36" s="40" t="s">
        <v>10</v>
      </c>
      <c r="B36" s="40"/>
      <c r="C36" s="40"/>
      <c r="D36" s="40"/>
      <c r="E36" s="40"/>
      <c r="F36" s="1"/>
      <c r="G36" s="1"/>
      <c r="H36" s="1"/>
      <c r="I36" s="1"/>
      <c r="J36" s="3"/>
      <c r="K36" s="1"/>
      <c r="L36" s="1"/>
      <c r="M36" s="1"/>
    </row>
    <row r="37" spans="1:13" x14ac:dyDescent="0.25">
      <c r="A37" s="40" t="s">
        <v>11</v>
      </c>
      <c r="B37" s="40"/>
      <c r="C37" s="40"/>
      <c r="D37" s="40"/>
      <c r="E37" s="40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40" t="s">
        <v>12</v>
      </c>
      <c r="B38" s="40"/>
      <c r="C38" s="40"/>
      <c r="D38" s="40"/>
      <c r="E38" s="40"/>
      <c r="F38" s="40"/>
      <c r="G38" s="1"/>
      <c r="H38" s="1"/>
      <c r="I38" s="1"/>
      <c r="J38" s="1"/>
      <c r="K38" s="1"/>
      <c r="L38" s="1"/>
      <c r="M38" s="1"/>
    </row>
    <row r="39" spans="1:13" x14ac:dyDescent="0.25">
      <c r="A39" s="41" t="s">
        <v>13</v>
      </c>
      <c r="B39" s="41"/>
      <c r="C39" s="41"/>
      <c r="D39" s="41"/>
      <c r="E39" s="41"/>
      <c r="F39" s="41"/>
      <c r="G39" s="41"/>
      <c r="H39" s="41"/>
      <c r="I39" s="41"/>
      <c r="J39" s="41"/>
      <c r="K39" s="1"/>
      <c r="L39" s="1"/>
      <c r="M39" s="1"/>
    </row>
    <row r="40" spans="1:13" ht="15" customHeight="1" x14ac:dyDescent="0.25">
      <c r="A40" s="43" t="s">
        <v>55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1"/>
      <c r="M40" s="1"/>
    </row>
    <row r="41" spans="1:13" ht="30" hidden="1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1"/>
      <c r="M41" s="1"/>
    </row>
    <row r="42" spans="1:13" ht="15.75" customHeight="1" x14ac:dyDescent="0.25">
      <c r="A42" s="43" t="s">
        <v>56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1"/>
      <c r="M42" s="1"/>
    </row>
    <row r="43" spans="1:13" ht="15.75" hidden="1" customHeight="1" x14ac:dyDescent="0.2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1"/>
      <c r="M43" s="1"/>
    </row>
    <row r="44" spans="1:13" ht="4.5" customHeight="1" x14ac:dyDescent="0.25">
      <c r="A44" s="43" t="s">
        <v>57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1"/>
      <c r="M44" s="1"/>
    </row>
    <row r="45" spans="1:13" ht="10.5" customHeight="1" x14ac:dyDescent="0.2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1"/>
      <c r="M45" s="1"/>
    </row>
    <row r="46" spans="1:13" ht="0.75" customHeight="1" x14ac:dyDescent="0.2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1"/>
      <c r="M46" s="1"/>
    </row>
    <row r="47" spans="1:13" hidden="1" x14ac:dyDescent="0.25">
      <c r="A47" s="39" t="s">
        <v>23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1"/>
      <c r="M47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5.75" x14ac:dyDescent="0.25">
      <c r="A49" s="37" t="s">
        <v>22</v>
      </c>
      <c r="B49" s="37"/>
      <c r="C49" s="37"/>
      <c r="D49" s="37"/>
      <c r="E49" s="37"/>
      <c r="F49" s="1"/>
      <c r="G49" s="1"/>
      <c r="H49" s="1"/>
      <c r="I49" s="1"/>
      <c r="J49" s="1"/>
      <c r="K49" s="10">
        <v>46223</v>
      </c>
      <c r="L49" s="1"/>
      <c r="M49" s="1"/>
    </row>
    <row r="50" spans="1:1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</sheetData>
  <mergeCells count="19">
    <mergeCell ref="A49:E49"/>
    <mergeCell ref="A32:K32"/>
    <mergeCell ref="A47:K47"/>
    <mergeCell ref="A36:E36"/>
    <mergeCell ref="A37:E37"/>
    <mergeCell ref="A38:F38"/>
    <mergeCell ref="A39:J39"/>
    <mergeCell ref="A33:D33"/>
    <mergeCell ref="A35:D35"/>
    <mergeCell ref="A42:K43"/>
    <mergeCell ref="A40:K40"/>
    <mergeCell ref="A44:K46"/>
    <mergeCell ref="A34:G34"/>
    <mergeCell ref="A31:G31"/>
    <mergeCell ref="A3:K3"/>
    <mergeCell ref="B4:K4"/>
    <mergeCell ref="B6:K6"/>
    <mergeCell ref="B1:K1"/>
    <mergeCell ref="B2:K2"/>
  </mergeCells>
  <pageMargins left="0.70866141732283472" right="0.70866141732283472" top="0.37" bottom="0.19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Elena</cp:lastModifiedBy>
  <cp:lastPrinted>2026-05-20T08:54:14Z</cp:lastPrinted>
  <dcterms:created xsi:type="dcterms:W3CDTF">2014-03-03T05:25:34Z</dcterms:created>
  <dcterms:modified xsi:type="dcterms:W3CDTF">2026-07-21T12:20:14Z</dcterms:modified>
</cp:coreProperties>
</file>