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tdel_08\Кожина Е.Ю\ДЛЯ КАРТОЧЕК 2026\Охрана с ПЦН с 01.10.26-31.12.26 Каменск-Уральский\"/>
    </mc:Choice>
  </mc:AlternateContent>
  <bookViews>
    <workbookView xWindow="0" yWindow="0" windowWidth="28800" windowHeight="12435"/>
  </bookViews>
  <sheets>
    <sheet name="Расчет цены" sheetId="1" r:id="rId1"/>
  </sheets>
  <definedNames>
    <definedName name="_xlnm._FilterDatabase" localSheetId="0" hidden="1">'Расчет цены'!$G$4:$G$9</definedName>
    <definedName name="_xlnm.Print_Area" localSheetId="0">'Расчет цены'!$A$4:$Q$9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O7" i="1" s="1"/>
  <c r="Q7" i="1" s="1"/>
  <c r="L8" i="1"/>
  <c r="O8" i="1"/>
  <c r="Q8" i="1"/>
  <c r="L9" i="1"/>
  <c r="O9" i="1" s="1"/>
  <c r="Q9" i="1" s="1"/>
  <c r="M8" i="1"/>
  <c r="N8" i="1" s="1"/>
  <c r="M7" i="1"/>
  <c r="N7" i="1" s="1"/>
  <c r="P9" i="1"/>
  <c r="M9" i="1"/>
  <c r="N9" i="1" s="1"/>
  <c r="P8" i="1"/>
  <c r="P7" i="1"/>
  <c r="Q10" i="1" l="1"/>
</calcChain>
</file>

<file path=xl/sharedStrings.xml><?xml version="1.0" encoding="utf-8"?>
<sst xmlns="http://schemas.openxmlformats.org/spreadsheetml/2006/main" count="33" uniqueCount="29">
  <si>
    <t>№</t>
  </si>
  <si>
    <t>Ед. изм</t>
  </si>
  <si>
    <t>Кол-во</t>
  </si>
  <si>
    <t>Ценовая информация стоимости объекта закупки, (руб) за ед.изм.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</si>
  <si>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</si>
  <si>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</si>
  <si>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</si>
  <si>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</si>
  <si>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t xml:space="preserve">Номер сведений о контракте №___ от </t>
  </si>
  <si>
    <t>Среднее квадратичное отклонение</t>
  </si>
  <si>
    <t>Цена за единицу изм. (руб.)</t>
  </si>
  <si>
    <t>Наименование объекта</t>
  </si>
  <si>
    <t>Н(М)ЦК  (руб.)</t>
  </si>
  <si>
    <t xml:space="preserve">Обоснование начальной (максимальной) цены контракта
</t>
  </si>
  <si>
    <t>В результате произведенного расчета, начальная(максимальная) цена контракта составила:</t>
  </si>
  <si>
    <t>ИТОГО:</t>
  </si>
  <si>
    <t>усл.ед.</t>
  </si>
  <si>
    <t>Прогноз социально-экономического развития Российской Федерации на 2026 год и на плановый период 2027 и 2028 годов по состоянию на 27.09.2025 с сайта  https://economy.gov.ru</t>
  </si>
  <si>
    <t xml:space="preserve">НДС </t>
  </si>
  <si>
    <r>
      <t>Средняя арифметическая цена за единицу     &lt;</t>
    </r>
    <r>
      <rPr>
        <b/>
        <i/>
        <sz val="8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</si>
  <si>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</si>
  <si>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rFont val="Times New Roman"/>
        <family val="1"/>
        <charset val="204"/>
      </rPr>
      <t>Расчет Н(М)ЦК по формуле</t>
    </r>
    <r>
      <rPr>
        <sz val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</si>
  <si>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Охрана административных зданий с использованием пульта централизованного наблюдения (Свердловская область)
октябрь 2026
744 часа </t>
  </si>
  <si>
    <t>Охрана административных зданий с использованием пульта централизованного наблюдения (Свердловская область)
ноябрь 2026
720 часов</t>
  </si>
  <si>
    <t xml:space="preserve">Охрана административных зданий с использованием пульта централизованного наблюдения (Свердловская область)
декабрь 2026
744 часов </t>
  </si>
  <si>
    <t xml:space="preserve">
Источник №1 
Вх. № 8020 от 21.08.2026</t>
  </si>
  <si>
    <t xml:space="preserve">
Источник №2
0162400001625000020
от 15.12.2025
</t>
  </si>
  <si>
    <t xml:space="preserve">В пределах выделенных лимитов бюджетных обязательств начальная (максимальная ) цена контракта:  48 487,68руб. </t>
  </si>
  <si>
    <t xml:space="preserve">
Источник №3 
ГК №0484 от 23.01.2023
Iинфл
по прогнозу на 2025 год - 1,119%, на 2026 год - 1,062%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</si>
</sst>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Protection="1"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top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4" fontId="4" fillId="0" borderId="2" xfId="0" applyNumberFormat="1" applyFont="1" applyBorder="1" applyAlignment="1" applyProtection="1">
      <alignment horizontal="center" vertical="center"/>
      <protection locked="0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9" fontId="4" fillId="0" borderId="2" xfId="0" applyNumberFormat="1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4" fontId="13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wrapText="1"/>
    </xf>
    <xf numFmtId="2" fontId="9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0" xfId="0" applyFont="1" applyAlignment="1" applyProtection="1">
      <alignment horizontal="right" wrapText="1"/>
      <protection locked="0"/>
    </xf>
    <xf numFmtId="0" fontId="0" fillId="0" borderId="0" xfId="0" applyFont="1" applyAlignment="1">
      <alignment horizontal="right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2" fontId="11" fillId="0" borderId="2" xfId="0" applyNumberFormat="1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5</xdr:row>
      <xdr:rowOff>952500</xdr:rowOff>
    </xdr:from>
    <xdr:to>
      <xdr:col>14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01025" y="198120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5</xdr:row>
      <xdr:rowOff>923925</xdr:rowOff>
    </xdr:from>
    <xdr:to>
      <xdr:col>12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1875" y="1952625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5</xdr:row>
      <xdr:rowOff>1600200</xdr:rowOff>
    </xdr:from>
    <xdr:to>
      <xdr:col>14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63050" y="32194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5</xdr:row>
      <xdr:rowOff>1400175</xdr:rowOff>
    </xdr:from>
    <xdr:to>
      <xdr:col>14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63050" y="2428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tabSelected="1" zoomScaleNormal="100" workbookViewId="0">
      <selection activeCell="D10" sqref="D10:P10"/>
    </sheetView>
  </sheetViews>
  <sheetFormatPr defaultColWidth="9.140625" defaultRowHeight="12.75" x14ac:dyDescent="0.2"/>
  <cols>
    <col min="1" max="1" width="4.7109375" style="1" customWidth="1"/>
    <col min="2" max="2" width="29.7109375" style="1" customWidth="1"/>
    <col min="3" max="4" width="8.28515625" style="1" customWidth="1"/>
    <col min="5" max="5" width="15.85546875" style="1" customWidth="1"/>
    <col min="6" max="6" width="17.140625" style="1" customWidth="1"/>
    <col min="7" max="7" width="15.42578125" style="1" customWidth="1"/>
    <col min="8" max="8" width="6.5703125" style="1" hidden="1" customWidth="1"/>
    <col min="9" max="9" width="7.42578125" style="1" hidden="1" customWidth="1"/>
    <col min="10" max="10" width="10.5703125" style="1" hidden="1" customWidth="1"/>
    <col min="11" max="11" width="0.140625" style="1" customWidth="1"/>
    <col min="12" max="12" width="15.5703125" style="1" customWidth="1"/>
    <col min="13" max="13" width="12.28515625" style="1" customWidth="1"/>
    <col min="14" max="14" width="10.7109375" style="1" customWidth="1"/>
    <col min="15" max="15" width="22.7109375" style="1" customWidth="1"/>
    <col min="16" max="16" width="15.28515625" style="1" customWidth="1"/>
    <col min="17" max="17" width="16" style="1" customWidth="1"/>
    <col min="18" max="18" width="18.7109375" style="1" customWidth="1"/>
    <col min="19" max="16384" width="9.140625" style="1"/>
  </cols>
  <sheetData>
    <row r="1" spans="1:19" ht="15.75" x14ac:dyDescent="0.25">
      <c r="Q1" s="4"/>
    </row>
    <row r="2" spans="1:19" ht="15" customHeight="1" x14ac:dyDescent="0.25">
      <c r="N2" s="35"/>
      <c r="O2" s="36"/>
      <c r="P2" s="36"/>
      <c r="Q2" s="36"/>
    </row>
    <row r="3" spans="1:19" ht="15.75" x14ac:dyDescent="0.25">
      <c r="Q3" s="2"/>
    </row>
    <row r="4" spans="1:19" ht="42" customHeight="1" x14ac:dyDescent="0.2">
      <c r="A4" s="37" t="s">
        <v>13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7"/>
      <c r="S4" s="7"/>
    </row>
    <row r="5" spans="1:19" ht="39" customHeight="1" x14ac:dyDescent="0.2">
      <c r="A5" s="38" t="s">
        <v>0</v>
      </c>
      <c r="B5" s="38" t="s">
        <v>11</v>
      </c>
      <c r="C5" s="38" t="s">
        <v>1</v>
      </c>
      <c r="D5" s="38" t="s">
        <v>2</v>
      </c>
      <c r="E5" s="39" t="s">
        <v>3</v>
      </c>
      <c r="F5" s="39"/>
      <c r="G5" s="39"/>
      <c r="H5" s="40" t="s">
        <v>4</v>
      </c>
      <c r="I5" s="40"/>
      <c r="J5" s="40"/>
      <c r="K5" s="40" t="s">
        <v>5</v>
      </c>
      <c r="L5" s="41" t="s">
        <v>6</v>
      </c>
      <c r="M5" s="41"/>
      <c r="N5" s="41"/>
      <c r="O5" s="42" t="s">
        <v>7</v>
      </c>
      <c r="P5" s="42"/>
      <c r="Q5" s="42"/>
      <c r="R5" s="26"/>
      <c r="S5" s="27"/>
    </row>
    <row r="6" spans="1:19" ht="151.5" customHeight="1" x14ac:dyDescent="0.2">
      <c r="A6" s="38"/>
      <c r="B6" s="38"/>
      <c r="C6" s="38"/>
      <c r="D6" s="38"/>
      <c r="E6" s="13" t="s">
        <v>25</v>
      </c>
      <c r="F6" s="13" t="s">
        <v>26</v>
      </c>
      <c r="G6" s="13" t="s">
        <v>28</v>
      </c>
      <c r="H6" s="8" t="s">
        <v>8</v>
      </c>
      <c r="I6" s="8" t="s">
        <v>8</v>
      </c>
      <c r="J6" s="8" t="s">
        <v>8</v>
      </c>
      <c r="K6" s="40"/>
      <c r="L6" s="15" t="s">
        <v>19</v>
      </c>
      <c r="M6" s="15" t="s">
        <v>9</v>
      </c>
      <c r="N6" s="13" t="s">
        <v>20</v>
      </c>
      <c r="O6" s="16" t="s">
        <v>21</v>
      </c>
      <c r="P6" s="17" t="s">
        <v>10</v>
      </c>
      <c r="Q6" s="17" t="s">
        <v>12</v>
      </c>
      <c r="R6" s="18" t="s">
        <v>17</v>
      </c>
      <c r="S6" s="19" t="s">
        <v>18</v>
      </c>
    </row>
    <row r="7" spans="1:19" ht="64.5" customHeight="1" x14ac:dyDescent="0.2">
      <c r="A7" s="9"/>
      <c r="B7" s="12" t="s">
        <v>22</v>
      </c>
      <c r="C7" s="5" t="s">
        <v>16</v>
      </c>
      <c r="D7" s="12">
        <v>1</v>
      </c>
      <c r="E7" s="14">
        <v>16338.24</v>
      </c>
      <c r="F7" s="14">
        <v>17112</v>
      </c>
      <c r="G7" s="14">
        <v>17335.2</v>
      </c>
      <c r="H7" s="8"/>
      <c r="I7" s="8"/>
      <c r="J7" s="8"/>
      <c r="K7" s="10"/>
      <c r="L7" s="20">
        <f t="shared" ref="L7:L9" si="0">(E7+F7+G7)/3</f>
        <v>16928.48</v>
      </c>
      <c r="M7" s="21">
        <f t="shared" ref="M7:M9" si="1">SQRT(((SUM((POWER(E7-L7,2)),(POWER(F7-L7,2)),(POWER(G7-L7,2)))/(COLUMNS(E7:G7)-1))))</f>
        <v>523.20359631791564</v>
      </c>
      <c r="N7" s="21">
        <f t="shared" ref="N7:N9" si="2">M7/L7*100</f>
        <v>3.0906708476952192</v>
      </c>
      <c r="O7" s="22">
        <f t="shared" ref="O7:O9" si="3">(D7*L7)</f>
        <v>16928.48</v>
      </c>
      <c r="P7" s="21">
        <f t="shared" ref="P7:P9" si="4">SUM(L7)</f>
        <v>16928.48</v>
      </c>
      <c r="Q7" s="21">
        <f t="shared" ref="Q7:Q9" si="5">SUM(O7)</f>
        <v>16928.48</v>
      </c>
      <c r="R7" s="23">
        <v>1</v>
      </c>
      <c r="S7" s="24">
        <v>0</v>
      </c>
    </row>
    <row r="8" spans="1:19" ht="64.5" customHeight="1" x14ac:dyDescent="0.2">
      <c r="A8" s="9"/>
      <c r="B8" s="12" t="s">
        <v>23</v>
      </c>
      <c r="C8" s="5" t="s">
        <v>16</v>
      </c>
      <c r="D8" s="12">
        <v>1</v>
      </c>
      <c r="E8" s="14">
        <v>15811.2</v>
      </c>
      <c r="F8" s="14">
        <v>16560</v>
      </c>
      <c r="G8" s="14">
        <v>16776</v>
      </c>
      <c r="H8" s="8"/>
      <c r="I8" s="8"/>
      <c r="J8" s="8"/>
      <c r="K8" s="10"/>
      <c r="L8" s="20">
        <f t="shared" si="0"/>
        <v>16382.4</v>
      </c>
      <c r="M8" s="21">
        <f t="shared" si="1"/>
        <v>506.3260609528208</v>
      </c>
      <c r="N8" s="21">
        <f t="shared" si="2"/>
        <v>3.0906708476952147</v>
      </c>
      <c r="O8" s="22">
        <f t="shared" si="3"/>
        <v>16382.4</v>
      </c>
      <c r="P8" s="21">
        <f t="shared" si="4"/>
        <v>16382.4</v>
      </c>
      <c r="Q8" s="21">
        <f t="shared" si="5"/>
        <v>16382.4</v>
      </c>
      <c r="R8" s="23">
        <v>1</v>
      </c>
      <c r="S8" s="24">
        <v>0</v>
      </c>
    </row>
    <row r="9" spans="1:19" ht="64.5" customHeight="1" x14ac:dyDescent="0.2">
      <c r="A9" s="9"/>
      <c r="B9" s="12" t="s">
        <v>24</v>
      </c>
      <c r="C9" s="5" t="s">
        <v>16</v>
      </c>
      <c r="D9" s="12">
        <v>1</v>
      </c>
      <c r="E9" s="14">
        <v>16338.24</v>
      </c>
      <c r="F9" s="14">
        <v>17112</v>
      </c>
      <c r="G9" s="14">
        <v>17335.2</v>
      </c>
      <c r="H9" s="8"/>
      <c r="I9" s="8"/>
      <c r="J9" s="8"/>
      <c r="K9" s="10"/>
      <c r="L9" s="20">
        <f t="shared" si="0"/>
        <v>16928.48</v>
      </c>
      <c r="M9" s="21">
        <f t="shared" si="1"/>
        <v>523.20359631791564</v>
      </c>
      <c r="N9" s="21">
        <f t="shared" si="2"/>
        <v>3.0906708476952192</v>
      </c>
      <c r="O9" s="22">
        <f t="shared" si="3"/>
        <v>16928.48</v>
      </c>
      <c r="P9" s="21">
        <f t="shared" si="4"/>
        <v>16928.48</v>
      </c>
      <c r="Q9" s="21">
        <f t="shared" si="5"/>
        <v>16928.48</v>
      </c>
      <c r="R9" s="23">
        <v>1</v>
      </c>
      <c r="S9" s="24">
        <v>0</v>
      </c>
    </row>
    <row r="10" spans="1:19" ht="30" customHeight="1" x14ac:dyDescent="0.25">
      <c r="A10" s="30" t="s">
        <v>15</v>
      </c>
      <c r="B10" s="31"/>
      <c r="C10" s="31"/>
      <c r="D10" s="32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25">
        <f>SUM(Q7:Q9)</f>
        <v>50239.360000000001</v>
      </c>
      <c r="R10" s="11"/>
      <c r="S10" s="11"/>
    </row>
    <row r="11" spans="1:19" ht="15.75" x14ac:dyDescent="0.25">
      <c r="A11" s="28" t="s">
        <v>14</v>
      </c>
      <c r="B11" s="29"/>
      <c r="C11" s="29"/>
      <c r="D11" s="29"/>
      <c r="E11" s="29"/>
      <c r="F11" s="29"/>
      <c r="G11" s="29"/>
      <c r="H11" s="7"/>
      <c r="I11" s="7"/>
      <c r="J11" s="7"/>
      <c r="K11" s="7"/>
      <c r="L11" s="7"/>
      <c r="M11" s="7"/>
      <c r="N11" s="7"/>
      <c r="O11" s="7"/>
      <c r="P11" s="7"/>
      <c r="Q11" s="25">
        <v>50806.080000000002</v>
      </c>
      <c r="R11" s="7"/>
      <c r="S11" s="7"/>
    </row>
    <row r="13" spans="1:19" ht="18.75" x14ac:dyDescent="0.3">
      <c r="A13" s="6" t="s">
        <v>27</v>
      </c>
    </row>
    <row r="15" spans="1:19" x14ac:dyDescent="0.2">
      <c r="B15" s="3"/>
    </row>
  </sheetData>
  <autoFilter ref="G4:G9"/>
  <mergeCells count="15">
    <mergeCell ref="R5:S5"/>
    <mergeCell ref="A11:G11"/>
    <mergeCell ref="A10:C10"/>
    <mergeCell ref="D10:P10"/>
    <mergeCell ref="N2:Q2"/>
    <mergeCell ref="A4:Q4"/>
    <mergeCell ref="A5:A6"/>
    <mergeCell ref="B5:B6"/>
    <mergeCell ref="C5:C6"/>
    <mergeCell ref="D5:D6"/>
    <mergeCell ref="E5:G5"/>
    <mergeCell ref="H5:J5"/>
    <mergeCell ref="K5:K6"/>
    <mergeCell ref="L5:N5"/>
    <mergeCell ref="O5:Q5"/>
  </mergeCells>
  <pageMargins left="0.5118110236220472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Company>UFK6200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Елена Камиловна</dc:creator>
  <cp:lastModifiedBy>Велижанина Полина Павловна</cp:lastModifiedBy>
  <cp:lastPrinted>2025-12-25T06:05:30Z</cp:lastPrinted>
  <dcterms:created xsi:type="dcterms:W3CDTF">2018-01-25T11:04:14Z</dcterms:created>
  <dcterms:modified xsi:type="dcterms:W3CDTF">2026-09-28T09:12:42Z</dcterms:modified>
</cp:coreProperties>
</file>