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2"/>
  </bookViews>
  <sheets>
    <sheet name="ГРАНД-СМЕТА" sheetId="16" r:id="rId1"/>
    <sheet name="Лист3" sheetId="17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6" l="1"/>
  <c r="F13" i="16"/>
  <c r="E13" i="16"/>
  <c r="L9" i="16"/>
  <c r="M9" i="16" s="1"/>
  <c r="N9" i="16" s="1"/>
  <c r="O9" i="16" s="1"/>
  <c r="J9" i="16"/>
  <c r="I9" i="16"/>
  <c r="L8" i="16"/>
  <c r="M8" i="16" s="1"/>
  <c r="N8" i="16" s="1"/>
  <c r="O8" i="16" s="1"/>
  <c r="J8" i="16"/>
  <c r="I8" i="16"/>
  <c r="K8" i="16" l="1"/>
  <c r="K9" i="16"/>
  <c r="I14" i="16"/>
  <c r="O13" i="16"/>
</calcChain>
</file>

<file path=xl/sharedStrings.xml><?xml version="1.0" encoding="utf-8"?>
<sst xmlns="http://schemas.openxmlformats.org/spreadsheetml/2006/main" count="40" uniqueCount="37">
  <si>
    <t xml:space="preserve"> Расчёт и обоснование начальной (максимальной) цены Договора</t>
  </si>
  <si>
    <t>Основные характеристики объекта закупки</t>
  </si>
  <si>
    <t>Используемый метод определения НМЦК с обоснованием:</t>
  </si>
  <si>
    <t>Расчёт НМЦК</t>
  </si>
  <si>
    <t>№ п/п</t>
  </si>
  <si>
    <t>Наименование товаров, работ, услуг</t>
  </si>
  <si>
    <t>Единица измерения</t>
  </si>
  <si>
    <t xml:space="preserve">Кол-во </t>
  </si>
  <si>
    <t>Источники информации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</si>
  <si>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</si>
  <si>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</si>
  <si>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</si>
  <si>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2"/>
        <color rgb="FF000000"/>
        <rFont val="Times New Roman"/>
        <family val="1"/>
        <charset val="204"/>
      </rPr>
      <t xml:space="preserve">Средняя арифметическая цена за единицу </t>
    </r>
    <r>
      <rPr>
        <b/>
        <i/>
        <sz val="12"/>
        <color rgb="FF00000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</si>
  <si>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</si>
  <si>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2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2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</si>
  <si>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rgb="FF000000"/>
        <rFont val="Times New Roman"/>
        <family val="1"/>
        <charset val="204"/>
      </rPr>
      <t>Расчет Н(М)ЦК по формуле</t>
    </r>
    <r>
      <rPr>
        <sz val="12"/>
        <color rgb="FF00000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2"/>
        <color rgb="FF000000"/>
        <rFont val="Times New Roman"/>
        <family val="1"/>
        <charset val="204"/>
      </rPr>
      <t>ц</t>
    </r>
    <r>
      <rPr>
        <i/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</si>
  <si>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</si>
  <si>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</si>
  <si>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</si>
  <si>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 xml:space="preserve">Цена за ед. </t>
  </si>
  <si>
    <t>шт</t>
  </si>
  <si>
    <t>Итого НМЦК:</t>
  </si>
  <si>
    <t>Итого                                              =</t>
  </si>
  <si>
    <t>рублей</t>
  </si>
  <si>
    <t xml:space="preserve">Коэффициент вариации по всем позициям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 </t>
  </si>
  <si>
    <t>И.В. Терещенкова</t>
  </si>
  <si>
    <t>Для расчёта НМЦК был использован метод сопоставимых рыночных цен (анализа рынка) (п.6 ст.22 44-ФЗ), в соответствии с Методическими рекомендациями, утвержденными приказом МЭР РФ от 02.10.2013 № 567 и Постановлением Правительства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так как  является приоритетным для определения и обоснования начальной (максимальной) цены контракта. Источником информации о цене товара, стало изучение рынка в целях получения ценовой информации, необходимой для определения цены контракта, проведенное по инициативе Заказчика, путем направления запроса о предоставлении ценовой информации Поставщикам. В данном обосновании использованы цены из коммерческих предложений от трех Поставщиков.</t>
  </si>
  <si>
    <t>Право на использование новых версий программы для ЭВМ «Гранд-Смета» выпущенных в течение года</t>
  </si>
  <si>
    <t>Оказание услуг по обновлению версий программы и БД ПК "Гранд Сметы".</t>
  </si>
  <si>
    <t xml:space="preserve">                               </t>
  </si>
  <si>
    <t>Право на использование новых версий БД«ФСНБ-2022 в формате программы для ЭВМ «Гранд-Смета»,выпущенных в течение года</t>
  </si>
  <si>
    <r>
      <t xml:space="preserve">На основании изложенного начальная (максимальная) цена договора определенная с использованием метода сопоставимых рыночных цен (анализа рынка), составила 55 333 (пятьдесят пять тысяч триста тридцать три) руб. 33 коп. Принимая во внимание доведенные ЛБО, руководствуясь п. 2 статьи 72, п.3 статьи 219 БК РФ, Заказчик принял решение определить НМЦК на основе доведенного ЛБО и </t>
    </r>
    <r>
      <rPr>
        <b/>
        <sz val="12"/>
        <rFont val="Times New Roman"/>
        <family val="1"/>
        <charset val="204"/>
      </rPr>
      <t>минимального ценового предложения</t>
    </r>
    <r>
      <rPr>
        <sz val="12"/>
        <rFont val="Times New Roman"/>
        <family val="1"/>
        <charset val="204"/>
      </rPr>
      <t xml:space="preserve"> в размере</t>
    </r>
    <r>
      <rPr>
        <b/>
        <sz val="12"/>
        <rFont val="Times New Roman"/>
        <family val="1"/>
        <charset val="204"/>
      </rPr>
      <t xml:space="preserve"> 51 000  (пятьдесят одной тысячи) руб. 00 коп.</t>
    </r>
  </si>
  <si>
    <t>Дата подготовки обоснования НМЦК:   25.05.2026</t>
  </si>
  <si>
    <t xml:space="preserve">инженер I категории отделения организации контрактной работы (закупочной деятельности) УМТО Главного управления МЧС России по Смоленской области     </t>
  </si>
  <si>
    <r>
      <t xml:space="preserve">Поставщик 2,                                  </t>
    </r>
    <r>
      <rPr>
        <sz val="12"/>
        <rFont val="Times New Roman"/>
        <family val="1"/>
        <charset val="204"/>
      </rPr>
      <t xml:space="preserve">        вх. №  163-5-3-15 от 22.05.2026</t>
    </r>
  </si>
  <si>
    <t>Поставщик 1,                                          вх. № 162-5-3-15 от 22.05.2026</t>
  </si>
  <si>
    <r>
      <t xml:space="preserve">Поставщик 3,                                           </t>
    </r>
    <r>
      <rPr>
        <sz val="12"/>
        <rFont val="Times New Roman"/>
        <family val="1"/>
        <charset val="204"/>
      </rPr>
      <t xml:space="preserve">  вх. № 164-5-3-15 от 22.05.2026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</si>
</sst>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distributed" vertical="top" wrapText="1"/>
    </xf>
    <xf numFmtId="4" fontId="4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distributed" vertical="top" wrapText="1"/>
    </xf>
    <xf numFmtId="2" fontId="4" fillId="2" borderId="2" xfId="0" applyNumberFormat="1" applyFont="1" applyFill="1" applyBorder="1" applyAlignment="1">
      <alignment horizontal="distributed" vertical="top"/>
    </xf>
    <xf numFmtId="10" fontId="4" fillId="0" borderId="2" xfId="0" applyNumberFormat="1" applyFont="1" applyBorder="1" applyAlignment="1">
      <alignment horizontal="distributed" vertical="top"/>
    </xf>
    <xf numFmtId="0" fontId="4" fillId="0" borderId="7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distributed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85755</xdr:colOff>
      <xdr:row>5</xdr:row>
      <xdr:rowOff>1609785</xdr:rowOff>
    </xdr:from>
    <xdr:to>
      <xdr:col>10</xdr:col>
      <xdr:colOff>1086990</xdr:colOff>
      <xdr:row>5</xdr:row>
      <xdr:rowOff>1961865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39280" y="3848160"/>
          <a:ext cx="1001235" cy="35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19080</xdr:colOff>
      <xdr:row>5</xdr:row>
      <xdr:rowOff>923760</xdr:rowOff>
    </xdr:from>
    <xdr:to>
      <xdr:col>9</xdr:col>
      <xdr:colOff>1018800</xdr:colOff>
      <xdr:row>5</xdr:row>
      <xdr:rowOff>1361520</xdr:rowOff>
    </xdr:to>
    <xdr:pic>
      <xdr:nvPicPr>
        <xdr:cNvPr id="11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267855" y="3457410"/>
          <a:ext cx="999720" cy="437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95250</xdr:colOff>
      <xdr:row>5</xdr:row>
      <xdr:rowOff>2000250</xdr:rowOff>
    </xdr:from>
    <xdr:to>
      <xdr:col>11</xdr:col>
      <xdr:colOff>1759320</xdr:colOff>
      <xdr:row>5</xdr:row>
      <xdr:rowOff>2390775</xdr:rowOff>
    </xdr:to>
    <xdr:pic>
      <xdr:nvPicPr>
        <xdr:cNvPr id="12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1925300" y="4533900"/>
          <a:ext cx="1664070" cy="3905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930255</xdr:colOff>
      <xdr:row>13</xdr:row>
      <xdr:rowOff>49680</xdr:rowOff>
    </xdr:from>
    <xdr:to>
      <xdr:col>7</xdr:col>
      <xdr:colOff>273844</xdr:colOff>
      <xdr:row>13</xdr:row>
      <xdr:rowOff>166688</xdr:rowOff>
    </xdr:to>
    <xdr:pic>
      <xdr:nvPicPr>
        <xdr:cNvPr id="13" name="Рисунок 14"/>
        <xdr:cNvPicPr/>
      </xdr:nvPicPr>
      <xdr:blipFill>
        <a:blip xmlns:r="http://schemas.openxmlformats.org/officeDocument/2006/relationships" r:embed="rId4"/>
        <a:stretch/>
      </xdr:blipFill>
      <xdr:spPr>
        <a:xfrm>
          <a:off x="6607155" y="8279280"/>
          <a:ext cx="1315264" cy="11700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Q23"/>
  <sheetViews>
    <sheetView tabSelected="1" workbookViewId="0">
      <selection activeCell="R13" sqref="R13"/>
    </sheetView>
  </sheetViews>
  <sheetFormatPr defaultRowHeight="15" x14ac:dyDescent="0.25"/>
  <cols>
    <col min="2" max="2" width="32" customWidth="1"/>
    <col min="4" max="4" width="9.140625" customWidth="1"/>
    <col min="5" max="5" width="13.7109375" customWidth="1"/>
    <col min="6" max="6" width="11.7109375" customWidth="1"/>
    <col min="7" max="7" width="13.140625" customWidth="1"/>
    <col min="9" max="9" width="11.7109375" customWidth="1"/>
    <col min="10" max="11" width="17.5703125" customWidth="1"/>
    <col min="12" max="12" width="26.5703125" customWidth="1"/>
    <col min="13" max="13" width="12.28515625" customWidth="1"/>
    <col min="14" max="14" width="11.42578125" customWidth="1"/>
    <col min="15" max="15" width="12.5703125" customWidth="1"/>
  </cols>
  <sheetData>
    <row r="1" spans="1:17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7" ht="42" customHeight="1" x14ac:dyDescent="0.25">
      <c r="A2" s="50" t="s">
        <v>1</v>
      </c>
      <c r="B2" s="50"/>
      <c r="C2" s="27"/>
      <c r="D2" s="51" t="s">
        <v>28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113.25" customHeight="1" x14ac:dyDescent="0.25">
      <c r="A3" s="50" t="s">
        <v>2</v>
      </c>
      <c r="B3" s="50"/>
      <c r="C3" s="34"/>
      <c r="D3" s="50" t="s">
        <v>26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7" ht="15.75" x14ac:dyDescent="0.25">
      <c r="A4" s="53" t="s">
        <v>3</v>
      </c>
      <c r="B4" s="54"/>
      <c r="C4" s="35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7" ht="15.75" x14ac:dyDescent="0.25">
      <c r="A5" s="46" t="s">
        <v>4</v>
      </c>
      <c r="B5" s="39" t="s">
        <v>5</v>
      </c>
      <c r="C5" s="40" t="s">
        <v>6</v>
      </c>
      <c r="D5" s="41" t="s">
        <v>7</v>
      </c>
      <c r="E5" s="42" t="s">
        <v>8</v>
      </c>
      <c r="F5" s="42"/>
      <c r="G5" s="42"/>
      <c r="H5" s="42"/>
      <c r="I5" s="43" t="s">
        <v>9</v>
      </c>
      <c r="J5" s="43"/>
      <c r="K5" s="43"/>
      <c r="L5" s="44" t="s">
        <v>10</v>
      </c>
      <c r="M5" s="44"/>
      <c r="N5" s="44"/>
      <c r="O5" s="44"/>
    </row>
    <row r="6" spans="1:17" ht="108" x14ac:dyDescent="0.25">
      <c r="A6" s="46"/>
      <c r="B6" s="39"/>
      <c r="C6" s="40"/>
      <c r="D6" s="41"/>
      <c r="E6" s="26" t="s">
        <v>35</v>
      </c>
      <c r="F6" s="30" t="s">
        <v>34</v>
      </c>
      <c r="G6" s="30" t="s">
        <v>36</v>
      </c>
      <c r="H6" s="45" t="s">
        <v>11</v>
      </c>
      <c r="I6" s="45" t="s">
        <v>12</v>
      </c>
      <c r="J6" s="44" t="s">
        <v>13</v>
      </c>
      <c r="K6" s="44" t="s">
        <v>14</v>
      </c>
      <c r="L6" s="44" t="s">
        <v>15</v>
      </c>
      <c r="M6" s="40" t="s">
        <v>16</v>
      </c>
      <c r="N6" s="45" t="s">
        <v>17</v>
      </c>
      <c r="O6" s="45" t="s">
        <v>18</v>
      </c>
      <c r="Q6" t="s">
        <v>29</v>
      </c>
    </row>
    <row r="7" spans="1:17" ht="16.5" thickBot="1" x14ac:dyDescent="0.3">
      <c r="A7" s="46"/>
      <c r="B7" s="39"/>
      <c r="C7" s="40"/>
      <c r="D7" s="41"/>
      <c r="E7" s="29" t="s">
        <v>19</v>
      </c>
      <c r="F7" s="29" t="s">
        <v>19</v>
      </c>
      <c r="G7" s="29" t="s">
        <v>19</v>
      </c>
      <c r="H7" s="45"/>
      <c r="I7" s="45"/>
      <c r="J7" s="44"/>
      <c r="K7" s="44"/>
      <c r="L7" s="44"/>
      <c r="M7" s="40"/>
      <c r="N7" s="45"/>
      <c r="O7" s="45"/>
    </row>
    <row r="8" spans="1:17" ht="63.75" thickBot="1" x14ac:dyDescent="0.3">
      <c r="A8" s="2">
        <v>1</v>
      </c>
      <c r="B8" s="3" t="s">
        <v>27</v>
      </c>
      <c r="C8" s="29" t="s">
        <v>20</v>
      </c>
      <c r="D8" s="4">
        <v>1</v>
      </c>
      <c r="E8" s="5">
        <v>30500</v>
      </c>
      <c r="F8" s="5">
        <v>34000</v>
      </c>
      <c r="G8" s="5">
        <v>34500</v>
      </c>
      <c r="H8" s="6">
        <v>3</v>
      </c>
      <c r="I8" s="5">
        <f>AVERAGE(E8:G8)</f>
        <v>33000</v>
      </c>
      <c r="J8" s="7">
        <f>STDEV(E8:G8)</f>
        <v>2179.4494717703369</v>
      </c>
      <c r="K8" s="8">
        <f>J8/I8</f>
        <v>6.6043923386979911E-2</v>
      </c>
      <c r="L8" s="5">
        <f>((D8/H8)*(SUM(E8:G8)))</f>
        <v>33000</v>
      </c>
      <c r="M8" s="5">
        <f>L8/D8</f>
        <v>33000</v>
      </c>
      <c r="N8" s="5">
        <f>ROUND(M8,2)</f>
        <v>33000</v>
      </c>
      <c r="O8" s="5">
        <f>N8*D8</f>
        <v>33000</v>
      </c>
    </row>
    <row r="9" spans="1:17" ht="95.25" thickBot="1" x14ac:dyDescent="0.3">
      <c r="A9" s="2">
        <v>2</v>
      </c>
      <c r="B9" s="9" t="s">
        <v>30</v>
      </c>
      <c r="C9" s="29" t="s">
        <v>20</v>
      </c>
      <c r="D9" s="10">
        <v>1</v>
      </c>
      <c r="E9" s="11">
        <v>20500</v>
      </c>
      <c r="F9" s="11">
        <v>23000</v>
      </c>
      <c r="G9" s="11">
        <v>23500</v>
      </c>
      <c r="H9" s="6">
        <v>3</v>
      </c>
      <c r="I9" s="5">
        <f>AVERAGE(E9:G9)</f>
        <v>22333.333333333332</v>
      </c>
      <c r="J9" s="7">
        <f>STDEV(E9:G9)</f>
        <v>1607.2751268321592</v>
      </c>
      <c r="K9" s="8">
        <f>J9/I9</f>
        <v>7.1967542992484743E-2</v>
      </c>
      <c r="L9" s="5">
        <f>((D9/H9)*(SUM(E9:G9)))</f>
        <v>22333.333333333332</v>
      </c>
      <c r="M9" s="5">
        <f>L9/D9</f>
        <v>22333.333333333332</v>
      </c>
      <c r="N9" s="5">
        <f>ROUND(M9,2)</f>
        <v>22333.33</v>
      </c>
      <c r="O9" s="5">
        <f>N9*D9</f>
        <v>22333.33</v>
      </c>
    </row>
    <row r="10" spans="1:17" ht="16.5" thickBot="1" x14ac:dyDescent="0.3">
      <c r="A10" s="2"/>
      <c r="B10" s="9"/>
      <c r="C10" s="28"/>
      <c r="D10" s="10"/>
      <c r="E10" s="11"/>
      <c r="F10" s="11"/>
      <c r="G10" s="11"/>
      <c r="H10" s="6"/>
      <c r="I10" s="5"/>
      <c r="J10" s="7"/>
      <c r="K10" s="8"/>
      <c r="L10" s="5"/>
      <c r="M10" s="5"/>
      <c r="N10" s="5"/>
      <c r="O10" s="5"/>
    </row>
    <row r="11" spans="1:17" ht="16.5" thickBot="1" x14ac:dyDescent="0.3">
      <c r="A11" s="2"/>
      <c r="B11" s="24"/>
      <c r="C11" s="28"/>
      <c r="D11" s="25"/>
      <c r="E11" s="5"/>
      <c r="F11" s="5"/>
      <c r="G11" s="5"/>
      <c r="H11" s="6"/>
      <c r="I11" s="5"/>
      <c r="J11" s="7"/>
      <c r="K11" s="8"/>
      <c r="L11" s="5"/>
      <c r="M11" s="5"/>
      <c r="N11" s="5"/>
      <c r="O11" s="5"/>
    </row>
    <row r="12" spans="1:17" ht="16.5" thickBot="1" x14ac:dyDescent="0.3">
      <c r="A12" s="2"/>
      <c r="B12" s="9"/>
      <c r="C12" s="28"/>
      <c r="D12" s="10"/>
      <c r="E12" s="11"/>
      <c r="F12" s="11"/>
      <c r="G12" s="11"/>
      <c r="H12" s="6"/>
      <c r="I12" s="5"/>
      <c r="J12" s="7"/>
      <c r="K12" s="8"/>
      <c r="L12" s="5"/>
      <c r="M12" s="5"/>
      <c r="N12" s="5"/>
      <c r="O12" s="5"/>
    </row>
    <row r="13" spans="1:17" ht="15.75" x14ac:dyDescent="0.25">
      <c r="A13" s="32"/>
      <c r="B13" s="12"/>
      <c r="C13" s="31"/>
      <c r="D13" s="13"/>
      <c r="E13" s="14">
        <f>D8*E8+D9*E9+D10*E10+D11*E11+D12*E12</f>
        <v>51000</v>
      </c>
      <c r="F13" s="14">
        <f>D8*F8+D9*F9+D10*F10+D11*F11+D12*F12</f>
        <v>57000</v>
      </c>
      <c r="G13" s="15">
        <f>D8*G8+D9*G9+D10*G10+D11*G11+D12*G12</f>
        <v>58000</v>
      </c>
      <c r="H13" s="16"/>
      <c r="I13" s="5"/>
      <c r="J13" s="17"/>
      <c r="K13" s="18"/>
      <c r="L13" s="47" t="s">
        <v>21</v>
      </c>
      <c r="M13" s="47"/>
      <c r="N13" s="33"/>
      <c r="O13" s="19">
        <f>SUM(O8:O12)</f>
        <v>55333.33</v>
      </c>
    </row>
    <row r="14" spans="1:17" ht="15.75" x14ac:dyDescent="0.25">
      <c r="A14" s="48" t="s">
        <v>22</v>
      </c>
      <c r="B14" s="48"/>
      <c r="C14" s="48"/>
      <c r="D14" s="48"/>
      <c r="E14" s="48"/>
      <c r="F14" s="48"/>
      <c r="G14" s="48"/>
      <c r="H14" s="48"/>
      <c r="I14" s="20">
        <f>SUM(O8:O12)</f>
        <v>55333.33</v>
      </c>
      <c r="J14" s="21" t="s">
        <v>23</v>
      </c>
      <c r="K14" s="21"/>
      <c r="L14" s="21"/>
      <c r="M14" s="21"/>
      <c r="N14" s="21"/>
      <c r="O14" s="22"/>
    </row>
    <row r="15" spans="1:17" ht="38.25" customHeight="1" x14ac:dyDescent="0.25">
      <c r="A15" s="55" t="s">
        <v>24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7" ht="54" customHeight="1" x14ac:dyDescent="0.25">
      <c r="A16" s="56" t="s">
        <v>31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32.25" customHeight="1" x14ac:dyDescent="0.25">
      <c r="A17" s="36" t="s">
        <v>32</v>
      </c>
      <c r="B17" s="36"/>
      <c r="C17" s="36"/>
      <c r="D17" s="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9" spans="1:15" ht="15" customHeight="1" x14ac:dyDescent="0.25">
      <c r="A19" s="37" t="s">
        <v>33</v>
      </c>
      <c r="B19" s="37"/>
      <c r="C19" s="37"/>
      <c r="D19" s="37"/>
      <c r="E19" s="37"/>
      <c r="F19" s="37"/>
      <c r="G19" s="1"/>
      <c r="H19" s="1"/>
      <c r="I19" s="1"/>
      <c r="J19" s="1"/>
      <c r="K19" s="1"/>
      <c r="L19" s="38" t="s">
        <v>25</v>
      </c>
      <c r="M19" s="38"/>
      <c r="N19" s="38"/>
    </row>
    <row r="20" spans="1:15" ht="15" customHeight="1" x14ac:dyDescent="0.25">
      <c r="A20" s="37"/>
      <c r="B20" s="37"/>
      <c r="C20" s="37"/>
      <c r="D20" s="37"/>
      <c r="E20" s="37"/>
      <c r="F20" s="37"/>
      <c r="G20" s="1"/>
      <c r="H20" s="1"/>
      <c r="I20" s="1"/>
      <c r="J20" s="1"/>
      <c r="K20" s="1"/>
      <c r="L20" s="38"/>
      <c r="M20" s="38"/>
      <c r="N20" s="38"/>
    </row>
    <row r="21" spans="1:15" ht="15" customHeight="1" x14ac:dyDescent="0.25">
      <c r="A21" s="37"/>
      <c r="B21" s="37"/>
      <c r="C21" s="37"/>
      <c r="D21" s="37"/>
      <c r="E21" s="37"/>
      <c r="F21" s="37"/>
      <c r="G21" s="1"/>
      <c r="H21" s="1"/>
      <c r="I21" s="1"/>
      <c r="J21" s="1"/>
      <c r="K21" s="1"/>
      <c r="L21" s="1"/>
      <c r="M21" s="1"/>
      <c r="N21" s="1"/>
    </row>
    <row r="22" spans="1:15" ht="15" customHeight="1" x14ac:dyDescent="0.25">
      <c r="A22" s="37"/>
      <c r="B22" s="37"/>
      <c r="C22" s="37"/>
      <c r="D22" s="37"/>
      <c r="E22" s="37"/>
      <c r="F22" s="37"/>
      <c r="G22" s="1"/>
      <c r="H22" s="1"/>
      <c r="I22" s="1"/>
      <c r="J22" s="1"/>
      <c r="K22" s="1"/>
      <c r="L22" s="1"/>
      <c r="M22" s="1"/>
      <c r="N22" s="1"/>
    </row>
    <row r="23" spans="1:15" x14ac:dyDescent="0.25">
      <c r="A23" s="37"/>
      <c r="B23" s="37"/>
      <c r="C23" s="37"/>
      <c r="D23" s="37"/>
      <c r="E23" s="37"/>
      <c r="F23" s="37"/>
      <c r="G23" s="1"/>
      <c r="H23" s="1"/>
      <c r="I23" s="1"/>
      <c r="J23" s="1"/>
      <c r="K23" s="1"/>
    </row>
  </sheetData>
  <mergeCells count="29">
    <mergeCell ref="A15:O15"/>
    <mergeCell ref="A16:O16"/>
    <mergeCell ref="L6:L7"/>
    <mergeCell ref="M6:M7"/>
    <mergeCell ref="N6:N7"/>
    <mergeCell ref="O6:O7"/>
    <mergeCell ref="A1:O1"/>
    <mergeCell ref="A2:B2"/>
    <mergeCell ref="D2:O2"/>
    <mergeCell ref="D3:O3"/>
    <mergeCell ref="D4:O4"/>
    <mergeCell ref="A3:B3"/>
    <mergeCell ref="A4:B4"/>
    <mergeCell ref="A17:D17"/>
    <mergeCell ref="A19:F23"/>
    <mergeCell ref="L19:N20"/>
    <mergeCell ref="B5:B7"/>
    <mergeCell ref="C5:C7"/>
    <mergeCell ref="D5:D7"/>
    <mergeCell ref="E5:H5"/>
    <mergeCell ref="I5:K5"/>
    <mergeCell ref="L5:O5"/>
    <mergeCell ref="H6:H7"/>
    <mergeCell ref="I6:I7"/>
    <mergeCell ref="J6:J7"/>
    <mergeCell ref="K6:K7"/>
    <mergeCell ref="A5:A7"/>
    <mergeCell ref="L13:M13"/>
    <mergeCell ref="A14:H14"/>
  </mergeCells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ГРАНД-СМЕТА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Гостевой</dc:creator>
  <cp:lastModifiedBy>Гостевой</cp:lastModifiedBy>
  <cp:revision>4</cp:revision>
  <cp:lastPrinted>2025-06-02T13:27:31Z</cp:lastPrinted>
  <dcterms:created xsi:type="dcterms:W3CDTF">2006-09-16T00:00:00Z</dcterms:created>
  <dcterms:modified xsi:type="dcterms:W3CDTF">2026-05-25T08:23:53Z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