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монт ворот\"/>
    </mc:Choice>
  </mc:AlternateContent>
  <bookViews>
    <workbookView xWindow="0" yWindow="0" windowWidth="16380" windowHeight="8190" tabRatio="500"/>
  </bookViews>
  <sheets>
    <sheet name="Лист1" sheetId="1" r:id="rId1"/>
  </sheets>
  <definedNames>
    <definedName name="_xlnm.Print_Titles" localSheetId="0">Лист1!$11:$12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J21" i="1" s="1"/>
  <c r="J22" i="1" s="1"/>
  <c r="J19" i="1"/>
  <c r="K18" i="1" s="1"/>
  <c r="J18" i="1"/>
  <c r="H18" i="1"/>
  <c r="F18" i="1"/>
  <c r="F23" i="1"/>
  <c r="J30" i="1"/>
  <c r="J31" i="1" s="1"/>
  <c r="J32" i="1" s="1"/>
  <c r="J29" i="1"/>
  <c r="K28" i="1" s="1"/>
  <c r="J28" i="1"/>
  <c r="H28" i="1"/>
  <c r="F28" i="1"/>
  <c r="J25" i="1"/>
  <c r="J26" i="1" s="1"/>
  <c r="J27" i="1" s="1"/>
  <c r="J24" i="1"/>
  <c r="K23" i="1" s="1"/>
  <c r="J23" i="1"/>
  <c r="J15" i="1"/>
  <c r="J16" i="1" s="1"/>
  <c r="J17" i="1" s="1"/>
  <c r="J14" i="1"/>
  <c r="K13" i="1" s="1"/>
  <c r="H13" i="1"/>
  <c r="F13" i="1"/>
  <c r="K33" i="1" l="1"/>
</calcChain>
</file>

<file path=xl/sharedStrings.xml><?xml version="1.0" encoding="utf-8"?>
<sst xmlns="http://schemas.openxmlformats.org/spreadsheetml/2006/main" count="53" uniqueCount="33">
  <si>
    <t>НМЦК = количество/ 3 (цена ед. №1 + цена ед. №2 + цена ед. №3)</t>
  </si>
  <si>
    <t xml:space="preserve">Цена средняя = </t>
  </si>
  <si>
    <t>1 / 3 * (цена ед. №1 + цена ед. №2 + цена ед. №3)</t>
  </si>
  <si>
    <t>Среднее квадратичное отклонение:</t>
  </si>
  <si>
    <r>
      <rPr>
        <sz val="11"/>
        <rFont val="Calibri"/>
        <family val="2"/>
        <charset val="204"/>
      </rPr>
      <t>(цена ед№1 - цена ср.)</t>
    </r>
    <r>
      <rPr>
        <vertAlign val="superscript"/>
        <sz val="11"/>
        <rFont val="Calibri"/>
        <family val="2"/>
        <charset val="204"/>
      </rPr>
      <t>2</t>
    </r>
    <r>
      <rPr>
        <sz val="11"/>
        <rFont val="Calibri"/>
        <family val="2"/>
        <charset val="204"/>
      </rPr>
      <t>+(цена ед№2 - цена ср.)</t>
    </r>
    <r>
      <rPr>
        <vertAlign val="superscript"/>
        <sz val="11"/>
        <rFont val="Calibri"/>
        <family val="2"/>
        <charset val="204"/>
      </rPr>
      <t>2</t>
    </r>
    <r>
      <rPr>
        <sz val="11"/>
        <rFont val="Calibri"/>
        <family val="2"/>
        <charset val="204"/>
      </rPr>
      <t>+(цена ед№3 - цена ср.)</t>
    </r>
    <r>
      <rPr>
        <vertAlign val="superscript"/>
        <sz val="11"/>
        <rFont val="Calibri"/>
        <family val="2"/>
        <charset val="204"/>
      </rPr>
      <t>2</t>
    </r>
  </si>
  <si>
    <t>3 - 1</t>
  </si>
  <si>
    <t>Коэффициент вариации:</t>
  </si>
  <si>
    <t>V= ( Среднеее квадратичное отклонение / Цена средняя ) * 100</t>
  </si>
  <si>
    <t>№
п/п</t>
  </si>
  <si>
    <t>Название</t>
  </si>
  <si>
    <t>Ед.
изм.</t>
  </si>
  <si>
    <t>кол-во</t>
  </si>
  <si>
    <t>НМЦК, рублей</t>
  </si>
  <si>
    <t>цена ед.</t>
  </si>
  <si>
    <t>сумма</t>
  </si>
  <si>
    <t>цена</t>
  </si>
  <si>
    <t>НМЦК:</t>
  </si>
  <si>
    <t>Средняя цена:</t>
  </si>
  <si>
    <t>Итого:</t>
  </si>
  <si>
    <t xml:space="preserve">Начальная максимальная цена контракта </t>
  </si>
  <si>
    <t xml:space="preserve">Изучение рынка произвел:                                                                                                                   </t>
  </si>
  <si>
    <t>Коммерческие предложения или иные документы, на основании которых выполнен расчет НМЦК , прилагаются и являются неотъемлемой частью обоснования начальной (максимальной) цены контракта.
Дата подготовки обоснования НМЦК 16.07.2026</t>
  </si>
  <si>
    <t>А.С. Комиссаров</t>
  </si>
  <si>
    <t xml:space="preserve">                                            Предложение №1
</t>
  </si>
  <si>
    <t xml:space="preserve">                                    Предложение №2
</t>
  </si>
  <si>
    <t xml:space="preserve">                                   Предложение №3
</t>
  </si>
  <si>
    <t xml:space="preserve">Обоснования начальной (максимальной) цены контракта
на выполнение работ по текущему ремонту секционных ворот  Главного управления МЧС России по Ростовской области </t>
  </si>
  <si>
    <t>Замена потолочного электрического привода</t>
  </si>
  <si>
    <t>усл.ед</t>
  </si>
  <si>
    <t>Замена направляющей рейки L=4200 мм, с цепью</t>
  </si>
  <si>
    <t>Замена троса стального, диаметром 4 мм, длина 12 м.</t>
  </si>
  <si>
    <t>усл. ед.</t>
  </si>
  <si>
    <t>Пуско-наладочные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</si>
</sst>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;[Red]#,##0.00\ _₽"/>
  </numFmts>
  <fonts count="15" x14ac:knownFonts="1">
    <font>
      <sz val="11"/>
      <color theme="1"/>
      <name val="Calibri"/>
      <family val="2"/>
      <charset val="204"/>
    </font>
    <font>
      <b/>
      <sz val="14"/>
      <name val="Calibri"/>
      <family val="2"/>
      <charset val="204"/>
    </font>
    <font>
      <sz val="18"/>
      <name val="Calibri"/>
      <family val="2"/>
      <charset val="204"/>
    </font>
    <font>
      <sz val="11"/>
      <name val="Calibri"/>
      <family val="2"/>
      <charset val="204"/>
    </font>
    <font>
      <vertAlign val="superscript"/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sz val="14"/>
      <name val="Times New Roman"/>
      <family val="1"/>
      <charset val="204"/>
    </font>
    <font>
      <sz val="14"/>
      <name val="Calibri"/>
      <family val="2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left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wrapText="1"/>
    </xf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4" fontId="6" fillId="0" borderId="5" xfId="0" applyNumberFormat="1" applyFont="1" applyBorder="1" applyAlignment="1" applyProtection="1">
      <alignment horizontal="center" vertical="top" wrapText="1"/>
    </xf>
    <xf numFmtId="2" fontId="6" fillId="2" borderId="5" xfId="0" applyNumberFormat="1" applyFont="1" applyFill="1" applyBorder="1" applyAlignment="1" applyProtection="1">
      <alignment horizontal="center" vertical="top" wrapText="1"/>
    </xf>
    <xf numFmtId="2" fontId="6" fillId="0" borderId="5" xfId="0" applyNumberFormat="1" applyFont="1" applyBorder="1" applyAlignment="1" applyProtection="1">
      <alignment horizontal="center" vertical="top" wrapText="1"/>
    </xf>
    <xf numFmtId="2" fontId="8" fillId="0" borderId="5" xfId="0" applyNumberFormat="1" applyFont="1" applyBorder="1" applyAlignment="1" applyProtection="1">
      <alignment horizontal="center" vertical="top" wrapText="1"/>
    </xf>
    <xf numFmtId="2" fontId="8" fillId="0" borderId="5" xfId="0" applyNumberFormat="1" applyFont="1" applyBorder="1" applyAlignment="1" applyProtection="1">
      <alignment horizontal="center" vertical="center" wrapText="1"/>
    </xf>
    <xf numFmtId="2" fontId="9" fillId="0" borderId="5" xfId="0" applyNumberFormat="1" applyFont="1" applyBorder="1" applyAlignment="1" applyProtection="1">
      <alignment horizontal="center" vertical="center" wrapText="1"/>
    </xf>
    <xf numFmtId="4" fontId="11" fillId="0" borderId="10" xfId="0" applyNumberFormat="1" applyFont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justify" vertical="center" wrapText="1"/>
    </xf>
    <xf numFmtId="0" fontId="13" fillId="0" borderId="0" xfId="0" applyFont="1" applyAlignment="1" applyProtection="1">
      <alignment horizontal="left" vertical="center" wrapText="1"/>
    </xf>
    <xf numFmtId="164" fontId="0" fillId="0" borderId="0" xfId="0" applyNumberFormat="1" applyAlignment="1" applyProtection="1">
      <alignment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top" wrapText="1"/>
    </xf>
    <xf numFmtId="3" fontId="6" fillId="0" borderId="5" xfId="0" applyNumberFormat="1" applyFont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right" vertical="center" wrapText="1"/>
    </xf>
    <xf numFmtId="0" fontId="10" fillId="0" borderId="9" xfId="0" applyFont="1" applyBorder="1" applyAlignment="1" applyProtection="1">
      <alignment horizontal="left" vertical="center" wrapText="1"/>
    </xf>
    <xf numFmtId="0" fontId="10" fillId="0" borderId="7" xfId="0" applyFont="1" applyBorder="1" applyAlignment="1" applyProtection="1">
      <alignment horizontal="left" vertical="center" wrapText="1"/>
    </xf>
    <xf numFmtId="0" fontId="12" fillId="0" borderId="2" xfId="0" applyFont="1" applyBorder="1" applyAlignment="1" applyProtection="1">
      <alignment horizontal="justify" wrapText="1"/>
    </xf>
    <xf numFmtId="0" fontId="14" fillId="0" borderId="0" xfId="0" applyFont="1" applyBorder="1" applyAlignment="1" applyProtection="1">
      <alignment horizontal="left" vertical="top" wrapText="1"/>
    </xf>
    <xf numFmtId="0" fontId="14" fillId="0" borderId="0" xfId="0" applyFont="1" applyBorder="1" applyAlignment="1" applyProtection="1">
      <alignment horizontal="right" wrapText="1"/>
    </xf>
    <xf numFmtId="49" fontId="3" fillId="0" borderId="0" xfId="0" applyNumberFormat="1" applyFont="1" applyBorder="1" applyAlignment="1" applyProtection="1">
      <alignment horizontal="center" vertical="top" wrapText="1"/>
    </xf>
    <xf numFmtId="49" fontId="5" fillId="0" borderId="0" xfId="0" applyNumberFormat="1" applyFont="1" applyBorder="1" applyAlignment="1" applyProtection="1">
      <alignment horizontal="center" vertical="top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right" wrapText="1"/>
    </xf>
    <xf numFmtId="0" fontId="3" fillId="0" borderId="1" xfId="0" applyFont="1" applyBorder="1" applyAlignment="1" applyProtection="1">
      <alignment horizontal="center" wrapText="1"/>
    </xf>
    <xf numFmtId="49" fontId="3" fillId="0" borderId="2" xfId="0" applyNumberFormat="1" applyFont="1" applyBorder="1" applyAlignment="1" applyProtection="1">
      <alignment horizontal="center" wrapText="1"/>
    </xf>
    <xf numFmtId="49" fontId="3" fillId="0" borderId="0" xfId="0" applyNumberFormat="1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281880</xdr:colOff>
      <xdr:row>5</xdr:row>
      <xdr:rowOff>30240</xdr:rowOff>
    </xdr:from>
    <xdr:to>
      <xdr:col>9</xdr:col>
      <xdr:colOff>693720</xdr:colOff>
      <xdr:row>6</xdr:row>
      <xdr:rowOff>189360</xdr:rowOff>
    </xdr:to>
    <xdr:grpSp>
      <xdr:nvGrpSpPr>
        <xdr:cNvPr id="2" name="Группа 14"/>
        <xdr:cNvGrpSpPr/>
      </xdr:nvGrpSpPr>
      <xdr:grpSpPr>
        <a:xfrm>
          <a:off x="5901630" y="1077990"/>
          <a:ext cx="5526765" cy="330570"/>
          <a:chOff x="6222240" y="1109880"/>
          <a:chExt cx="5818320" cy="348120"/>
        </a:xfrm>
      </xdr:grpSpPr>
      <xdr:cxnSp macro="">
        <xdr:nvCxnSpPr>
          <xdr:cNvPr id="3" name="Прямая соединительная линия 3"/>
          <xdr:cNvCxnSpPr/>
        </xdr:nvCxnSpPr>
        <xdr:spPr>
          <a:xfrm>
            <a:off x="6473160" y="1111320"/>
            <a:ext cx="5567760" cy="720"/>
          </a:xfrm>
          <a:prstGeom prst="straightConnector1">
            <a:avLst/>
          </a:prstGeom>
          <a:ln w="9525">
            <a:solidFill>
              <a:srgbClr val="000000"/>
            </a:solidFill>
            <a:round/>
          </a:ln>
        </xdr:spPr>
      </xdr:cxnSp>
      <xdr:cxnSp macro="">
        <xdr:nvCxnSpPr>
          <xdr:cNvPr id="4" name="Прямая соединительная линия 4"/>
          <xdr:cNvCxnSpPr/>
        </xdr:nvCxnSpPr>
        <xdr:spPr>
          <a:xfrm flipH="1">
            <a:off x="6378480" y="1109880"/>
            <a:ext cx="104760" cy="342720"/>
          </a:xfrm>
          <a:prstGeom prst="straightConnector1">
            <a:avLst/>
          </a:prstGeom>
          <a:ln w="9525">
            <a:solidFill>
              <a:srgbClr val="000000"/>
            </a:solidFill>
            <a:round/>
          </a:ln>
        </xdr:spPr>
      </xdr:cxnSp>
      <xdr:cxnSp macro="">
        <xdr:nvCxnSpPr>
          <xdr:cNvPr id="5" name="Прямая соединительная линия 7"/>
          <xdr:cNvCxnSpPr/>
        </xdr:nvCxnSpPr>
        <xdr:spPr>
          <a:xfrm>
            <a:off x="6297840" y="1203480"/>
            <a:ext cx="81360" cy="254880"/>
          </a:xfrm>
          <a:prstGeom prst="straightConnector1">
            <a:avLst/>
          </a:prstGeom>
          <a:ln w="9525">
            <a:solidFill>
              <a:srgbClr val="000000"/>
            </a:solidFill>
            <a:round/>
          </a:ln>
        </xdr:spPr>
      </xdr:cxnSp>
      <xdr:cxnSp macro="">
        <xdr:nvCxnSpPr>
          <xdr:cNvPr id="6" name="Прямая соединительная линия 9"/>
          <xdr:cNvCxnSpPr/>
        </xdr:nvCxnSpPr>
        <xdr:spPr>
          <a:xfrm flipV="1">
            <a:off x="6222240" y="1209240"/>
            <a:ext cx="71280" cy="6480"/>
          </a:xfrm>
          <a:prstGeom prst="straightConnector1">
            <a:avLst/>
          </a:prstGeom>
          <a:ln w="9525">
            <a:solidFill>
              <a:srgbClr val="000000"/>
            </a:solidFill>
            <a:rou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tabSelected="1" view="pageBreakPreview" zoomScaleNormal="70" workbookViewId="0">
      <selection activeCell="E28" sqref="E28"/>
    </sheetView>
  </sheetViews>
  <sheetFormatPr defaultColWidth="9.140625" defaultRowHeight="15" x14ac:dyDescent="0.25"/>
  <cols>
    <col min="1" max="1" width="5.85546875" style="1" customWidth="1"/>
    <col min="2" max="2" width="67.7109375" style="2" customWidth="1"/>
    <col min="3" max="3" width="10.7109375" style="1" customWidth="1"/>
    <col min="4" max="4" width="9.140625" style="1"/>
    <col min="5" max="5" width="12" style="1" customWidth="1"/>
    <col min="6" max="6" width="16.85546875" style="1" customWidth="1"/>
    <col min="7" max="7" width="11.7109375" style="1" customWidth="1"/>
    <col min="8" max="8" width="14.28515625" style="1" customWidth="1"/>
    <col min="9" max="9" width="12.7109375" style="1" customWidth="1"/>
    <col min="10" max="10" width="11.7109375" style="1" customWidth="1"/>
    <col min="11" max="11" width="18.5703125" style="1" customWidth="1"/>
    <col min="12" max="12" width="51.5703125" style="1" customWidth="1"/>
    <col min="13" max="13" width="7.42578125" style="1" customWidth="1"/>
    <col min="14" max="14" width="6.140625" style="1" customWidth="1"/>
    <col min="15" max="15" width="5" style="1" customWidth="1"/>
    <col min="16" max="16384" width="9.140625" style="1"/>
  </cols>
  <sheetData>
    <row r="1" spans="1:11" ht="32.1" customHeight="1" x14ac:dyDescent="0.25">
      <c r="A1" s="44" t="s">
        <v>26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8.25" customHeight="1" x14ac:dyDescent="0.25">
      <c r="A2" s="3"/>
      <c r="B2" s="4"/>
      <c r="C2" s="3"/>
      <c r="D2" s="3"/>
      <c r="E2" s="3"/>
      <c r="F2" s="3"/>
      <c r="G2" s="3"/>
      <c r="H2" s="3"/>
      <c r="I2" s="3"/>
      <c r="J2" s="3"/>
      <c r="K2" s="3"/>
    </row>
    <row r="3" spans="1:11" ht="14.85" customHeight="1" x14ac:dyDescent="0.25">
      <c r="A3" s="45"/>
      <c r="B3" s="45"/>
      <c r="C3" s="45"/>
      <c r="D3" s="5"/>
      <c r="E3" s="46" t="s">
        <v>0</v>
      </c>
      <c r="F3" s="46"/>
      <c r="G3" s="46"/>
      <c r="H3" s="46"/>
      <c r="I3" s="46"/>
      <c r="J3" s="46"/>
    </row>
    <row r="4" spans="1:11" ht="14.85" customHeight="1" x14ac:dyDescent="0.25">
      <c r="A4" s="45"/>
      <c r="B4" s="45"/>
      <c r="C4" s="45"/>
      <c r="D4" s="5"/>
      <c r="E4" s="47" t="s">
        <v>1</v>
      </c>
      <c r="F4" s="47"/>
      <c r="G4" s="46" t="s">
        <v>2</v>
      </c>
      <c r="H4" s="46"/>
      <c r="I4" s="46"/>
      <c r="J4" s="46"/>
    </row>
    <row r="5" spans="1:11" ht="14.85" customHeight="1" x14ac:dyDescent="0.25">
      <c r="A5" s="45"/>
      <c r="B5" s="45"/>
      <c r="C5" s="45"/>
      <c r="D5" s="5"/>
      <c r="E5" s="46" t="s">
        <v>3</v>
      </c>
      <c r="F5" s="46"/>
      <c r="G5" s="46"/>
      <c r="H5" s="46"/>
      <c r="I5" s="46"/>
      <c r="J5" s="46"/>
    </row>
    <row r="6" spans="1:11" ht="14.85" customHeight="1" x14ac:dyDescent="0.25">
      <c r="A6" s="45"/>
      <c r="B6" s="45"/>
      <c r="C6" s="45"/>
      <c r="D6" s="5"/>
      <c r="E6" s="48" t="s">
        <v>4</v>
      </c>
      <c r="F6" s="48"/>
      <c r="G6" s="48"/>
      <c r="H6" s="48"/>
      <c r="I6" s="48"/>
      <c r="J6" s="48"/>
    </row>
    <row r="7" spans="1:11" ht="14.85" customHeight="1" x14ac:dyDescent="0.25">
      <c r="A7" s="45"/>
      <c r="B7" s="45"/>
      <c r="C7" s="45"/>
      <c r="D7" s="5"/>
      <c r="E7" s="49" t="s">
        <v>5</v>
      </c>
      <c r="F7" s="49"/>
      <c r="G7" s="49"/>
      <c r="H7" s="49"/>
      <c r="I7" s="49"/>
      <c r="J7" s="49"/>
    </row>
    <row r="8" spans="1:11" ht="14.85" customHeight="1" x14ac:dyDescent="0.25">
      <c r="A8" s="45"/>
      <c r="B8" s="45"/>
      <c r="C8" s="45"/>
      <c r="D8" s="5"/>
      <c r="E8" s="50" t="s">
        <v>6</v>
      </c>
      <c r="F8" s="50"/>
      <c r="G8" s="50"/>
      <c r="H8" s="50"/>
      <c r="I8" s="50"/>
      <c r="J8" s="50"/>
    </row>
    <row r="9" spans="1:11" s="8" customFormat="1" ht="14.85" customHeight="1" x14ac:dyDescent="0.25">
      <c r="A9" s="6"/>
      <c r="B9" s="7"/>
      <c r="C9" s="6"/>
      <c r="D9" s="6"/>
      <c r="E9" s="38" t="s">
        <v>7</v>
      </c>
      <c r="F9" s="38"/>
      <c r="G9" s="38"/>
      <c r="H9" s="38"/>
      <c r="I9" s="38"/>
      <c r="J9" s="38"/>
    </row>
    <row r="10" spans="1:11" s="8" customFormat="1" ht="12" customHeight="1" x14ac:dyDescent="0.25">
      <c r="A10" s="6"/>
      <c r="B10" s="7"/>
      <c r="C10" s="6"/>
      <c r="D10" s="6"/>
      <c r="E10" s="39"/>
      <c r="F10" s="39"/>
      <c r="G10" s="39"/>
      <c r="H10" s="39"/>
      <c r="I10" s="39"/>
      <c r="J10" s="39"/>
    </row>
    <row r="11" spans="1:11" s="11" customFormat="1" ht="21" customHeight="1" x14ac:dyDescent="0.25">
      <c r="A11" s="40" t="s">
        <v>8</v>
      </c>
      <c r="B11" s="41" t="s">
        <v>9</v>
      </c>
      <c r="C11" s="41" t="s">
        <v>10</v>
      </c>
      <c r="D11" s="42" t="s">
        <v>11</v>
      </c>
      <c r="E11" s="43" t="s">
        <v>23</v>
      </c>
      <c r="F11" s="43"/>
      <c r="G11" s="43" t="s">
        <v>24</v>
      </c>
      <c r="H11" s="43"/>
      <c r="I11" s="43" t="s">
        <v>25</v>
      </c>
      <c r="J11" s="43"/>
      <c r="K11" s="10" t="s">
        <v>12</v>
      </c>
    </row>
    <row r="12" spans="1:11" s="11" customFormat="1" ht="18" customHeight="1" x14ac:dyDescent="0.25">
      <c r="A12" s="40"/>
      <c r="B12" s="41"/>
      <c r="C12" s="41"/>
      <c r="D12" s="42"/>
      <c r="E12" s="12" t="s">
        <v>13</v>
      </c>
      <c r="F12" s="13" t="s">
        <v>14</v>
      </c>
      <c r="G12" s="13" t="s">
        <v>13</v>
      </c>
      <c r="H12" s="13" t="s">
        <v>14</v>
      </c>
      <c r="I12" s="13" t="s">
        <v>13</v>
      </c>
      <c r="J12" s="9" t="s">
        <v>14</v>
      </c>
      <c r="K12" s="14" t="s">
        <v>15</v>
      </c>
    </row>
    <row r="13" spans="1:11" s="11" customFormat="1" ht="16.350000000000001" customHeight="1" x14ac:dyDescent="0.25">
      <c r="A13" s="28">
        <v>1</v>
      </c>
      <c r="B13" s="28" t="s">
        <v>27</v>
      </c>
      <c r="C13" s="29" t="s">
        <v>28</v>
      </c>
      <c r="D13" s="30">
        <v>1</v>
      </c>
      <c r="E13" s="15">
        <v>17200</v>
      </c>
      <c r="F13" s="16">
        <f>E13*D13</f>
        <v>17200</v>
      </c>
      <c r="G13" s="17">
        <v>19800</v>
      </c>
      <c r="H13" s="16">
        <f>G13*D13</f>
        <v>19800</v>
      </c>
      <c r="I13" s="17">
        <v>19100</v>
      </c>
      <c r="J13" s="18">
        <v>19100</v>
      </c>
      <c r="K13" s="31">
        <f>ROUND(J14,2)</f>
        <v>18700</v>
      </c>
    </row>
    <row r="14" spans="1:11" s="11" customFormat="1" ht="16.350000000000001" customHeight="1" x14ac:dyDescent="0.25">
      <c r="A14" s="28"/>
      <c r="B14" s="28"/>
      <c r="C14" s="29"/>
      <c r="D14" s="30"/>
      <c r="E14" s="32" t="s">
        <v>16</v>
      </c>
      <c r="F14" s="32"/>
      <c r="G14" s="32"/>
      <c r="H14" s="32"/>
      <c r="I14" s="32"/>
      <c r="J14" s="19">
        <f>D13/3*(E13+G13+I13)</f>
        <v>18700</v>
      </c>
      <c r="K14" s="31"/>
    </row>
    <row r="15" spans="1:11" s="11" customFormat="1" ht="16.350000000000001" customHeight="1" x14ac:dyDescent="0.25">
      <c r="A15" s="28"/>
      <c r="B15" s="28"/>
      <c r="C15" s="29"/>
      <c r="D15" s="30"/>
      <c r="E15" s="32" t="s">
        <v>17</v>
      </c>
      <c r="F15" s="32"/>
      <c r="G15" s="32"/>
      <c r="H15" s="32"/>
      <c r="I15" s="32"/>
      <c r="J15" s="20">
        <f>(E13+G13+I13)/3</f>
        <v>18700</v>
      </c>
      <c r="K15" s="31"/>
    </row>
    <row r="16" spans="1:11" s="11" customFormat="1" ht="16.350000000000001" customHeight="1" x14ac:dyDescent="0.25">
      <c r="A16" s="28"/>
      <c r="B16" s="28"/>
      <c r="C16" s="29"/>
      <c r="D16" s="30"/>
      <c r="E16" s="32" t="s">
        <v>3</v>
      </c>
      <c r="F16" s="32"/>
      <c r="G16" s="32"/>
      <c r="H16" s="32"/>
      <c r="I16" s="32"/>
      <c r="J16" s="19">
        <f>(((E13-J15)^2+(G13-J15)^2+(I13-J15)^2)/2)^0.5</f>
        <v>1345.3624047073711</v>
      </c>
      <c r="K16" s="31"/>
    </row>
    <row r="17" spans="1:11" s="11" customFormat="1" ht="16.350000000000001" customHeight="1" x14ac:dyDescent="0.25">
      <c r="A17" s="28"/>
      <c r="B17" s="28"/>
      <c r="C17" s="29"/>
      <c r="D17" s="30"/>
      <c r="E17" s="32" t="s">
        <v>6</v>
      </c>
      <c r="F17" s="32"/>
      <c r="G17" s="32"/>
      <c r="H17" s="32"/>
      <c r="I17" s="32"/>
      <c r="J17" s="19">
        <f>(J16/J15)*100</f>
        <v>7.1944513620715034</v>
      </c>
      <c r="K17" s="31"/>
    </row>
    <row r="18" spans="1:11" s="11" customFormat="1" ht="16.350000000000001" customHeight="1" x14ac:dyDescent="0.25">
      <c r="A18" s="25">
        <v>2</v>
      </c>
      <c r="B18" s="28" t="s">
        <v>29</v>
      </c>
      <c r="C18" s="29" t="s">
        <v>28</v>
      </c>
      <c r="D18" s="30">
        <v>1</v>
      </c>
      <c r="E18" s="15">
        <v>5960</v>
      </c>
      <c r="F18" s="16">
        <f>E18*D18</f>
        <v>5960</v>
      </c>
      <c r="G18" s="17">
        <v>7600</v>
      </c>
      <c r="H18" s="16">
        <f>G18*D18</f>
        <v>7600</v>
      </c>
      <c r="I18" s="17">
        <v>7800</v>
      </c>
      <c r="J18" s="18">
        <f>I18*D18</f>
        <v>7800</v>
      </c>
      <c r="K18" s="31">
        <f>ROUND(J19,2)</f>
        <v>7120</v>
      </c>
    </row>
    <row r="19" spans="1:11" s="11" customFormat="1" ht="16.350000000000001" customHeight="1" x14ac:dyDescent="0.25">
      <c r="A19" s="26"/>
      <c r="B19" s="28"/>
      <c r="C19" s="29"/>
      <c r="D19" s="30"/>
      <c r="E19" s="32" t="s">
        <v>16</v>
      </c>
      <c r="F19" s="32"/>
      <c r="G19" s="32"/>
      <c r="H19" s="32"/>
      <c r="I19" s="32"/>
      <c r="J19" s="19">
        <f>D18/3*(E18+G18+I18)</f>
        <v>7120</v>
      </c>
      <c r="K19" s="31"/>
    </row>
    <row r="20" spans="1:11" s="11" customFormat="1" ht="16.350000000000001" customHeight="1" x14ac:dyDescent="0.25">
      <c r="A20" s="26"/>
      <c r="B20" s="28"/>
      <c r="C20" s="29"/>
      <c r="D20" s="30"/>
      <c r="E20" s="32" t="s">
        <v>17</v>
      </c>
      <c r="F20" s="32"/>
      <c r="G20" s="32"/>
      <c r="H20" s="32"/>
      <c r="I20" s="32"/>
      <c r="J20" s="20">
        <f>(E18+G18+I18)/3</f>
        <v>7120</v>
      </c>
      <c r="K20" s="31"/>
    </row>
    <row r="21" spans="1:11" s="11" customFormat="1" ht="16.350000000000001" customHeight="1" x14ac:dyDescent="0.25">
      <c r="A21" s="26"/>
      <c r="B21" s="28"/>
      <c r="C21" s="29"/>
      <c r="D21" s="30"/>
      <c r="E21" s="32" t="s">
        <v>3</v>
      </c>
      <c r="F21" s="32"/>
      <c r="G21" s="32"/>
      <c r="H21" s="32"/>
      <c r="I21" s="32"/>
      <c r="J21" s="19">
        <f>(((E18-J20)^2+(G18-J20)^2+(I18-J20)^2)/2)^0.5</f>
        <v>1009.554357129917</v>
      </c>
      <c r="K21" s="31"/>
    </row>
    <row r="22" spans="1:11" s="11" customFormat="1" ht="16.350000000000001" customHeight="1" x14ac:dyDescent="0.25">
      <c r="A22" s="27"/>
      <c r="B22" s="28"/>
      <c r="C22" s="29"/>
      <c r="D22" s="30"/>
      <c r="E22" s="32" t="s">
        <v>6</v>
      </c>
      <c r="F22" s="32"/>
      <c r="G22" s="32"/>
      <c r="H22" s="32"/>
      <c r="I22" s="32"/>
      <c r="J22" s="19">
        <f>(J21/J20)*100</f>
        <v>14.179134229352766</v>
      </c>
      <c r="K22" s="31"/>
    </row>
    <row r="23" spans="1:11" s="11" customFormat="1" ht="16.350000000000001" customHeight="1" x14ac:dyDescent="0.25">
      <c r="A23" s="28">
        <v>3</v>
      </c>
      <c r="B23" s="28" t="s">
        <v>30</v>
      </c>
      <c r="C23" s="29" t="s">
        <v>31</v>
      </c>
      <c r="D23" s="30">
        <v>1</v>
      </c>
      <c r="E23" s="15">
        <v>2976</v>
      </c>
      <c r="F23" s="16">
        <f>E23*D23</f>
        <v>2976</v>
      </c>
      <c r="G23" s="17">
        <v>4200</v>
      </c>
      <c r="H23" s="16">
        <v>4200</v>
      </c>
      <c r="I23" s="17">
        <v>3850</v>
      </c>
      <c r="J23" s="18">
        <f>I23*D23</f>
        <v>3850</v>
      </c>
      <c r="K23" s="31">
        <f>ROUND(J24,2)</f>
        <v>3675.33</v>
      </c>
    </row>
    <row r="24" spans="1:11" s="11" customFormat="1" ht="16.350000000000001" customHeight="1" x14ac:dyDescent="0.25">
      <c r="A24" s="28"/>
      <c r="B24" s="28"/>
      <c r="C24" s="29"/>
      <c r="D24" s="30"/>
      <c r="E24" s="32" t="s">
        <v>16</v>
      </c>
      <c r="F24" s="32"/>
      <c r="G24" s="32"/>
      <c r="H24" s="32"/>
      <c r="I24" s="32"/>
      <c r="J24" s="19">
        <f>D23/3*(E23+G23+I23)</f>
        <v>3675.333333333333</v>
      </c>
      <c r="K24" s="31"/>
    </row>
    <row r="25" spans="1:11" s="11" customFormat="1" ht="16.350000000000001" customHeight="1" x14ac:dyDescent="0.25">
      <c r="A25" s="28"/>
      <c r="B25" s="28"/>
      <c r="C25" s="29"/>
      <c r="D25" s="30"/>
      <c r="E25" s="32" t="s">
        <v>17</v>
      </c>
      <c r="F25" s="32"/>
      <c r="G25" s="32"/>
      <c r="H25" s="32"/>
      <c r="I25" s="32"/>
      <c r="J25" s="20">
        <f>(E23+G23+I23)/3</f>
        <v>3675.3333333333335</v>
      </c>
      <c r="K25" s="31"/>
    </row>
    <row r="26" spans="1:11" s="11" customFormat="1" ht="16.350000000000001" customHeight="1" x14ac:dyDescent="0.25">
      <c r="A26" s="28"/>
      <c r="B26" s="28"/>
      <c r="C26" s="29"/>
      <c r="D26" s="30"/>
      <c r="E26" s="32" t="s">
        <v>3</v>
      </c>
      <c r="F26" s="32"/>
      <c r="G26" s="32"/>
      <c r="H26" s="32"/>
      <c r="I26" s="32"/>
      <c r="J26" s="19">
        <f>(((E23-J25)^2+(G23-J25)^2+(I23-J25)^2)/2)^0.5</f>
        <v>630.41679334653941</v>
      </c>
      <c r="K26" s="31"/>
    </row>
    <row r="27" spans="1:11" s="11" customFormat="1" ht="16.350000000000001" customHeight="1" x14ac:dyDescent="0.25">
      <c r="A27" s="28"/>
      <c r="B27" s="28"/>
      <c r="C27" s="29"/>
      <c r="D27" s="30"/>
      <c r="E27" s="32" t="s">
        <v>6</v>
      </c>
      <c r="F27" s="32"/>
      <c r="G27" s="32"/>
      <c r="H27" s="32"/>
      <c r="I27" s="32"/>
      <c r="J27" s="19">
        <f>(J26/J25)*100</f>
        <v>17.152642663156342</v>
      </c>
      <c r="K27" s="31"/>
    </row>
    <row r="28" spans="1:11" s="11" customFormat="1" ht="16.350000000000001" customHeight="1" x14ac:dyDescent="0.25">
      <c r="A28" s="28">
        <v>4</v>
      </c>
      <c r="B28" s="28" t="s">
        <v>32</v>
      </c>
      <c r="C28" s="29" t="s">
        <v>31</v>
      </c>
      <c r="D28" s="30">
        <v>1</v>
      </c>
      <c r="E28" s="15">
        <v>18400</v>
      </c>
      <c r="F28" s="16">
        <f>E28*D28</f>
        <v>18400</v>
      </c>
      <c r="G28" s="17">
        <v>24000</v>
      </c>
      <c r="H28" s="16">
        <f>G28*D28</f>
        <v>24000</v>
      </c>
      <c r="I28" s="17">
        <v>17600</v>
      </c>
      <c r="J28" s="18">
        <f>I28*D28</f>
        <v>17600</v>
      </c>
      <c r="K28" s="31">
        <f>ROUND(J29,2)</f>
        <v>20000</v>
      </c>
    </row>
    <row r="29" spans="1:11" s="11" customFormat="1" ht="16.350000000000001" customHeight="1" x14ac:dyDescent="0.25">
      <c r="A29" s="28"/>
      <c r="B29" s="28"/>
      <c r="C29" s="29"/>
      <c r="D29" s="30"/>
      <c r="E29" s="32" t="s">
        <v>16</v>
      </c>
      <c r="F29" s="32"/>
      <c r="G29" s="32"/>
      <c r="H29" s="32"/>
      <c r="I29" s="32"/>
      <c r="J29" s="19">
        <f>D28/3*(E28+G28+I28)</f>
        <v>20000</v>
      </c>
      <c r="K29" s="31"/>
    </row>
    <row r="30" spans="1:11" s="11" customFormat="1" ht="16.350000000000001" customHeight="1" x14ac:dyDescent="0.25">
      <c r="A30" s="28"/>
      <c r="B30" s="28"/>
      <c r="C30" s="29"/>
      <c r="D30" s="30"/>
      <c r="E30" s="32" t="s">
        <v>17</v>
      </c>
      <c r="F30" s="32"/>
      <c r="G30" s="32"/>
      <c r="H30" s="32"/>
      <c r="I30" s="32"/>
      <c r="J30" s="20">
        <f>(E28+G28+I28)/3</f>
        <v>20000</v>
      </c>
      <c r="K30" s="31"/>
    </row>
    <row r="31" spans="1:11" s="11" customFormat="1" ht="16.350000000000001" customHeight="1" x14ac:dyDescent="0.25">
      <c r="A31" s="28"/>
      <c r="B31" s="28"/>
      <c r="C31" s="29"/>
      <c r="D31" s="30"/>
      <c r="E31" s="32" t="s">
        <v>3</v>
      </c>
      <c r="F31" s="32"/>
      <c r="G31" s="32"/>
      <c r="H31" s="32"/>
      <c r="I31" s="32"/>
      <c r="J31" s="19">
        <f>(((E28-J30)^2+(G28-J30)^2+(I28-J30)^2)/2)^0.5</f>
        <v>3487.1191548325387</v>
      </c>
      <c r="K31" s="31"/>
    </row>
    <row r="32" spans="1:11" s="11" customFormat="1" ht="16.350000000000001" customHeight="1" x14ac:dyDescent="0.25">
      <c r="A32" s="28"/>
      <c r="B32" s="28"/>
      <c r="C32" s="29"/>
      <c r="D32" s="30"/>
      <c r="E32" s="32" t="s">
        <v>6</v>
      </c>
      <c r="F32" s="32"/>
      <c r="G32" s="32"/>
      <c r="H32" s="32"/>
      <c r="I32" s="32"/>
      <c r="J32" s="19">
        <f>(J31/J30)*100</f>
        <v>17.435595774162692</v>
      </c>
      <c r="K32" s="31"/>
    </row>
    <row r="33" spans="1:11" ht="16.350000000000001" customHeight="1" x14ac:dyDescent="0.25">
      <c r="A33" s="33" t="s">
        <v>18</v>
      </c>
      <c r="B33" s="33"/>
      <c r="C33" s="34" t="s">
        <v>19</v>
      </c>
      <c r="D33" s="34"/>
      <c r="E33" s="34"/>
      <c r="F33" s="34"/>
      <c r="G33" s="34"/>
      <c r="H33" s="34"/>
      <c r="I33" s="34"/>
      <c r="J33" s="34"/>
      <c r="K33" s="21">
        <f>SUM(K13:K32)</f>
        <v>49495.33</v>
      </c>
    </row>
    <row r="34" spans="1:11" ht="69" customHeight="1" x14ac:dyDescent="0.3">
      <c r="A34" s="35" t="s">
        <v>21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</row>
    <row r="35" spans="1:11" ht="11.1" customHeight="1" x14ac:dyDescent="0.25">
      <c r="A35" s="22"/>
      <c r="B35" s="23"/>
      <c r="C35" s="22"/>
      <c r="D35" s="22"/>
      <c r="E35" s="22"/>
      <c r="F35" s="22"/>
      <c r="G35" s="22"/>
      <c r="H35" s="22"/>
      <c r="I35" s="22"/>
      <c r="J35" s="22"/>
      <c r="K35" s="22"/>
    </row>
    <row r="36" spans="1:11" ht="18.75" customHeight="1" x14ac:dyDescent="0.3">
      <c r="A36" s="36" t="s">
        <v>20</v>
      </c>
      <c r="B36" s="36"/>
      <c r="C36" s="36"/>
      <c r="D36" s="36"/>
      <c r="E36" s="36"/>
      <c r="F36" s="36"/>
      <c r="G36" s="36"/>
      <c r="H36" s="36"/>
      <c r="I36" s="37" t="s">
        <v>22</v>
      </c>
      <c r="J36" s="37"/>
      <c r="K36" s="37"/>
    </row>
    <row r="39" spans="1:11" x14ac:dyDescent="0.25">
      <c r="K39" s="24"/>
    </row>
  </sheetData>
  <mergeCells count="61">
    <mergeCell ref="A1:K1"/>
    <mergeCell ref="A3:C8"/>
    <mergeCell ref="E3:J3"/>
    <mergeCell ref="E4:F4"/>
    <mergeCell ref="G4:J4"/>
    <mergeCell ref="E5:J5"/>
    <mergeCell ref="E6:J6"/>
    <mergeCell ref="E7:J7"/>
    <mergeCell ref="E8:J8"/>
    <mergeCell ref="E9:J9"/>
    <mergeCell ref="E10:F10"/>
    <mergeCell ref="G10:H10"/>
    <mergeCell ref="I10:J10"/>
    <mergeCell ref="A11:A12"/>
    <mergeCell ref="B11:B12"/>
    <mergeCell ref="C11:C12"/>
    <mergeCell ref="D11:D12"/>
    <mergeCell ref="E11:F11"/>
    <mergeCell ref="G11:H11"/>
    <mergeCell ref="I11:J11"/>
    <mergeCell ref="A13:A17"/>
    <mergeCell ref="B13:B17"/>
    <mergeCell ref="C13:C17"/>
    <mergeCell ref="D13:D17"/>
    <mergeCell ref="K13:K17"/>
    <mergeCell ref="E14:I14"/>
    <mergeCell ref="E15:I15"/>
    <mergeCell ref="E16:I16"/>
    <mergeCell ref="E17:I17"/>
    <mergeCell ref="A23:A27"/>
    <mergeCell ref="B23:B27"/>
    <mergeCell ref="C23:C27"/>
    <mergeCell ref="D23:D27"/>
    <mergeCell ref="K23:K27"/>
    <mergeCell ref="E24:I24"/>
    <mergeCell ref="E25:I25"/>
    <mergeCell ref="E26:I26"/>
    <mergeCell ref="E27:I27"/>
    <mergeCell ref="A28:A32"/>
    <mergeCell ref="B28:B32"/>
    <mergeCell ref="C28:C32"/>
    <mergeCell ref="D28:D32"/>
    <mergeCell ref="K28:K32"/>
    <mergeCell ref="E29:I29"/>
    <mergeCell ref="E30:I30"/>
    <mergeCell ref="E31:I31"/>
    <mergeCell ref="E32:I32"/>
    <mergeCell ref="A33:B33"/>
    <mergeCell ref="C33:J33"/>
    <mergeCell ref="A34:K34"/>
    <mergeCell ref="A36:H36"/>
    <mergeCell ref="I36:K36"/>
    <mergeCell ref="A18:A22"/>
    <mergeCell ref="B18:B22"/>
    <mergeCell ref="C18:C22"/>
    <mergeCell ref="D18:D22"/>
    <mergeCell ref="K18:K22"/>
    <mergeCell ref="E19:I19"/>
    <mergeCell ref="E20:I20"/>
    <mergeCell ref="E21:I21"/>
    <mergeCell ref="E22:I22"/>
  </mergeCells>
  <pageMargins left="0.51181102362204722" right="0.23622047244094491" top="0.23622047244094491" bottom="0.19685039370078741" header="0" footer="0.11811023622047245"/>
  <pageSetup paperSize="9" scale="72" fitToHeight="0" orientation="landscape" horizontalDpi="300" verticalDpi="300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lEVAROV</dc:creator>
  <dc:description/>
  <cp:lastModifiedBy>Заместитель начальника отдела - Комиссаров А. С.</cp:lastModifiedBy>
  <cp:revision>7</cp:revision>
  <cp:lastPrinted>2026-07-16T10:02:23Z</cp:lastPrinted>
  <dcterms:created xsi:type="dcterms:W3CDTF">2014-08-11T05:57:44Z</dcterms:created>
  <dcterms:modified xsi:type="dcterms:W3CDTF">2026-07-28T11:02:35Z</dcterms:modified>
  <dc:language>ru-RU</dc:language>
</cp:coreProperties>
</file>