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#REF!</definedName>
    <definedName name="Print_Area" localSheetId="0">#REF!</definedName>
  </definedNames>
  <calcPr/>
</workbook>
</file>

<file path=xl/sharedStrings.xml><?xml version="1.0" encoding="utf-8"?>
<sst xmlns="http://schemas.openxmlformats.org/spreadsheetml/2006/main" count="80" uniqueCount="80">
  <si>
    <t xml:space="preserve">Обоснование начальной (максимальной) цены контракта (НМЦК)</t>
  </si>
  <si>
    <t xml:space="preserve">Поставка инструментов и расходных материалов 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</si>
  <si>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</si>
  <si>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</si>
  <si>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</si>
  <si>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</si>
  <si>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</si>
  <si>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</si>
  <si>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</si>
  <si>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</si>
  <si>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</si>
  <si>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</si>
  <si>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</si>
  <si>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</si>
  <si>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</si>
  <si>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</si>
  <si>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</si>
  <si>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</si>
  <si>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</si>
  <si>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</si>
  <si>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</si>
  <si>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</si>
  <si>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</si>
  <si>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</si>
  <si>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</si>
  <si>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</si>
  <si>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</si>
  <si>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</si>
  <si>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</si>
  <si>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</si>
  <si>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</si>
  <si>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</si>
  <si>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</si>
  <si>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</si>
  <si>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</si>
  <si>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</si>
  <si>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</si>
  <si>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</si>
  <si>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</si>
  <si>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</si>
  <si>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</si>
  <si>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</si>
  <si>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</si>
  <si>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</si>
  <si>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</si>
  <si>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</si>
  <si>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</si>
  <si>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</si>
  <si>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</si>
  <si>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</si>
  <si>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</si>
  <si>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Диск для болгарки по металу D 125</t>
  </si>
  <si>
    <t xml:space="preserve">23.91.11.150 </t>
  </si>
  <si>
    <t xml:space="preserve">штука </t>
  </si>
  <si>
    <t xml:space="preserve">Клещи зажимные</t>
  </si>
  <si>
    <t>25.73.60.111</t>
  </si>
  <si>
    <t>Краги</t>
  </si>
  <si>
    <t>14.12.30.150</t>
  </si>
  <si>
    <t>пара</t>
  </si>
  <si>
    <t>4.</t>
  </si>
  <si>
    <t xml:space="preserve">Магнитный угольник</t>
  </si>
  <si>
    <t>25.73.30.220</t>
  </si>
  <si>
    <t xml:space="preserve">Набор для работ с сетевым кабелем</t>
  </si>
  <si>
    <t>26.51.43</t>
  </si>
  <si>
    <t>6.</t>
  </si>
  <si>
    <t xml:space="preserve">Набор метчиков и плашек 20 предметов</t>
  </si>
  <si>
    <t>25.73.40.290</t>
  </si>
  <si>
    <t>7.</t>
  </si>
  <si>
    <t xml:space="preserve">Струбцина 100 мм</t>
  </si>
  <si>
    <t>25.73.30.223</t>
  </si>
  <si>
    <t>8.</t>
  </si>
  <si>
    <t xml:space="preserve">Струбцина 150 мм</t>
  </si>
  <si>
    <t>9.</t>
  </si>
  <si>
    <t xml:space="preserve">Электроды для сварки 2 мм</t>
  </si>
  <si>
    <t>25.93.15.120</t>
  </si>
  <si>
    <t>упаковка</t>
  </si>
  <si>
    <t>10.</t>
  </si>
  <si>
    <t xml:space="preserve">Электроды для сварки 3 мм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</si>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</sst>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\-??_р_._-;_-@_-"/>
  </numFmts>
  <fonts count="11">
    <font>
      <sz val="11.000000"/>
      <color theme="1"/>
      <name val="Calibri"/>
      <scheme val="minor"/>
    </font>
    <font>
      <sz val="10.000000"/>
      <color theme="1"/>
      <name val="Arial Cyr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8.000000"/>
      <name val="Times New Roman"/>
    </font>
    <font>
      <b/>
      <sz val="10.000000"/>
      <name val="Times New Roman"/>
    </font>
    <font>
      <sz val="12.000000"/>
      <color theme="1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0">
    <xf fontId="0" fillId="0" borderId="0" numFmtId="0" xfId="0"/>
    <xf fontId="1" fillId="0" borderId="0" numFmtId="0" xfId="0" applyFont="1"/>
    <xf fontId="1" fillId="0" borderId="0" numFmtId="2" xfId="0" applyNumberFormat="1" applyFont="1"/>
    <xf fontId="1" fillId="2" borderId="0" numFmtId="0" xfId="0" applyFont="1" applyFill="1"/>
    <xf fontId="2" fillId="0" borderId="0" numFmtId="0" xfId="0" applyFont="1" applyAlignment="1">
      <alignment horizontal="center"/>
    </xf>
    <xf fontId="2" fillId="3" borderId="0" numFmtId="0" xfId="0" applyFont="1" applyFill="1" applyAlignment="1">
      <alignment horizontal="center" wrapText="1"/>
    </xf>
    <xf fontId="2" fillId="3" borderId="0" numFmtId="0" xfId="0" applyFont="1" applyFill="1" applyAlignment="1">
      <alignment horizontal="center"/>
    </xf>
    <xf fontId="3" fillId="0" borderId="1" numFmtId="0" xfId="0" applyFont="1" applyBorder="1" applyAlignment="1">
      <alignment horizontal="left" vertical="center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left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/>
    <xf fontId="4" fillId="0" borderId="1" numFmtId="0" xfId="0" applyFont="1" applyBorder="1" applyAlignment="1">
      <alignment vertical="center"/>
    </xf>
    <xf fontId="6" fillId="0" borderId="1" numFmtId="49" xfId="0" applyNumberFormat="1" applyFont="1" applyBorder="1" applyAlignment="1">
      <alignment horizontal="center" vertical="center" wrapText="1"/>
    </xf>
    <xf fontId="2" fillId="0" borderId="3" numFmtId="49" xfId="0" applyNumberFormat="1" applyFont="1" applyBorder="1" applyAlignment="1">
      <alignment horizontal="center" vertical="center" wrapText="1"/>
    </xf>
    <xf fontId="6" fillId="0" borderId="1" numFmtId="2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center" vertical="center" wrapText="1"/>
    </xf>
    <xf fontId="3" fillId="0" borderId="4" numFmtId="160" xfId="0" applyNumberFormat="1" applyFont="1" applyBorder="1" applyAlignment="1">
      <alignment vertical="center" wrapText="1"/>
    </xf>
    <xf fontId="3" fillId="0" borderId="5" numFmtId="160" xfId="0" applyNumberFormat="1" applyFont="1" applyBorder="1" applyAlignment="1">
      <alignment vertical="center" wrapText="1"/>
    </xf>
    <xf fontId="3" fillId="0" borderId="6" numFmtId="160" xfId="0" applyNumberFormat="1" applyFont="1" applyBorder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 wrapText="1"/>
    </xf>
    <xf fontId="3" fillId="0" borderId="0" numFmtId="160" xfId="0" applyNumberFormat="1" applyFont="1" applyAlignment="1">
      <alignment vertical="center" wrapText="1"/>
    </xf>
    <xf fontId="3" fillId="0" borderId="7" numFmtId="3" xfId="0" applyNumberFormat="1" applyFont="1" applyBorder="1" applyAlignment="1">
      <alignment vertical="center" wrapText="1"/>
    </xf>
    <xf fontId="3" fillId="0" borderId="8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vertical="center" wrapText="1"/>
    </xf>
    <xf fontId="3" fillId="0" borderId="7" numFmtId="4" xfId="0" applyNumberFormat="1" applyFont="1" applyBorder="1" applyAlignment="1">
      <alignment vertical="center" wrapText="1"/>
    </xf>
    <xf fontId="3" fillId="0" borderId="9" numFmtId="0" xfId="0" applyFont="1" applyBorder="1" applyAlignment="1">
      <alignment horizontal="left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vertical="center" wrapText="1"/>
    </xf>
    <xf fontId="3" fillId="0" borderId="12" numFmtId="4" xfId="0" applyNumberFormat="1" applyFont="1" applyBorder="1" applyAlignment="1">
      <alignment vertical="center" wrapText="1"/>
    </xf>
    <xf fontId="3" fillId="0" borderId="13" numFmtId="160" xfId="0" applyNumberFormat="1" applyFont="1" applyBorder="1" applyAlignment="1">
      <alignment vertical="center" wrapText="1"/>
    </xf>
    <xf fontId="3" fillId="0" borderId="14" numFmtId="160" xfId="0" applyNumberFormat="1" applyFont="1" applyBorder="1" applyAlignment="1">
      <alignment vertical="center" wrapText="1"/>
    </xf>
    <xf fontId="3" fillId="0" borderId="3" numFmtId="2" xfId="0" applyNumberFormat="1" applyFont="1" applyBorder="1" applyAlignment="1">
      <alignment horizontal="center" vertical="center" wrapText="1"/>
    </xf>
    <xf fontId="3" fillId="0" borderId="0" numFmtId="2" xfId="0" applyNumberFormat="1" applyFont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  <xf fontId="3" fillId="0" borderId="15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0" fillId="2" borderId="0" numFmtId="0" xfId="0" applyFill="1"/>
    <xf fontId="3" fillId="0" borderId="3" numFmtId="0" xfId="0" applyFont="1" applyBorder="1" applyAlignment="1">
      <alignment horizontal="center" vertical="center"/>
    </xf>
    <xf fontId="3" fillId="0" borderId="3" numFmtId="160" xfId="0" applyNumberFormat="1" applyFont="1" applyBorder="1" applyAlignment="1">
      <alignment vertical="center"/>
    </xf>
    <xf fontId="3" fillId="0" borderId="12" numFmtId="3" xfId="0" applyNumberFormat="1" applyFont="1" applyBorder="1" applyAlignment="1">
      <alignment vertical="center"/>
    </xf>
    <xf fontId="3" fillId="0" borderId="13" numFmtId="160" xfId="0" applyNumberFormat="1" applyFont="1" applyBorder="1" applyAlignment="1">
      <alignment vertical="center"/>
    </xf>
    <xf fontId="3" fillId="0" borderId="14" numFmtId="160" xfId="0" applyNumberFormat="1" applyFont="1" applyBorder="1" applyAlignment="1">
      <alignment vertical="center"/>
    </xf>
    <xf fontId="3" fillId="0" borderId="15" numFmtId="0" xfId="0" applyFont="1" applyBorder="1" applyAlignment="1">
      <alignment horizontal="center" vertical="center"/>
    </xf>
    <xf fontId="3" fillId="0" borderId="3" numFmtId="2" xfId="0" applyNumberFormat="1" applyFont="1" applyBorder="1" applyAlignment="1">
      <alignment horizontal="center" vertical="center"/>
    </xf>
    <xf fontId="3" fillId="0" borderId="12" numFmtId="4" xfId="0" applyNumberFormat="1" applyFont="1" applyBorder="1" applyAlignment="1">
      <alignment vertical="center"/>
    </xf>
    <xf fontId="1" fillId="0" borderId="0" numFmtId="0" xfId="0" applyFont="1" applyAlignment="1">
      <alignment vertical="top"/>
    </xf>
    <xf fontId="2" fillId="0" borderId="16" numFmtId="0" xfId="0" applyFont="1" applyBorder="1" applyAlignment="1">
      <alignment horizontal="center" vertical="center"/>
    </xf>
    <xf fontId="2" fillId="0" borderId="17" numFmtId="0" xfId="0" applyFont="1" applyBorder="1" applyAlignment="1">
      <alignment horizontal="center" vertical="center"/>
    </xf>
    <xf fontId="2" fillId="0" borderId="16" numFmtId="4" xfId="0" applyNumberFormat="1" applyFont="1" applyBorder="1" applyAlignment="1">
      <alignment horizontal="right" vertical="center"/>
    </xf>
    <xf fontId="3" fillId="0" borderId="0" numFmtId="0" xfId="0" applyFont="1" applyAlignment="1">
      <alignment horizontal="left" vertical="top" wrapText="1"/>
    </xf>
    <xf fontId="8" fillId="0" borderId="0" numFmtId="0" xfId="0" applyFont="1" applyAlignment="1">
      <alignment horizontal="left" vertical="center"/>
    </xf>
    <xf fontId="8" fillId="0" borderId="0" numFmtId="0" xfId="0" applyFont="1" applyAlignment="1">
      <alignment horizontal="center"/>
    </xf>
    <xf fontId="8" fillId="0" borderId="0" numFmtId="0" xfId="0" applyFont="1"/>
    <xf fontId="9" fillId="0" borderId="0" numFmtId="0" xfId="0" applyFont="1"/>
    <xf fontId="8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/>
    </xf>
    <xf fontId="10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9505</xdr:colOff>
      <xdr:row>12</xdr:row>
      <xdr:rowOff>29020</xdr:rowOff>
    </xdr:from>
    <xdr:to>
      <xdr:col>14</xdr:col>
      <xdr:colOff>1383858</xdr:colOff>
      <xdr:row>12</xdr:row>
      <xdr:rowOff>533547</xdr:rowOff>
    </xdr:to>
    <xdr:pic>
      <xdr:nvPicPr>
        <xdr:cNvPr id="85198961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15</xdr:col>
      <xdr:colOff>9672</xdr:colOff>
      <xdr:row>12</xdr:row>
      <xdr:rowOff>46879</xdr:rowOff>
    </xdr:from>
    <xdr:to>
      <xdr:col>15</xdr:col>
      <xdr:colOff>963512</xdr:colOff>
      <xdr:row>12</xdr:row>
      <xdr:rowOff>551407</xdr:rowOff>
    </xdr:to>
    <xdr:pic>
      <xdr:nvPicPr>
        <xdr:cNvPr id="830701946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18</xdr:col>
      <xdr:colOff>10639</xdr:colOff>
      <xdr:row>12</xdr:row>
      <xdr:rowOff>0</xdr:rowOff>
    </xdr:from>
    <xdr:to>
      <xdr:col>19</xdr:col>
      <xdr:colOff>96179</xdr:colOff>
      <xdr:row>12</xdr:row>
      <xdr:rowOff>551407</xdr:rowOff>
    </xdr:to>
    <xdr:pic>
      <xdr:nvPicPr>
        <xdr:cNvPr id="1432506185" name="Рисунок 1432506184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12</xdr:row>
      <xdr:rowOff>0</xdr:rowOff>
    </xdr:from>
    <xdr:to>
      <xdr:col>17</xdr:col>
      <xdr:colOff>1603324</xdr:colOff>
      <xdr:row>12</xdr:row>
      <xdr:rowOff>466575</xdr:rowOff>
    </xdr:to>
    <xdr:pic>
      <xdr:nvPicPr>
        <xdr:cNvPr id="803489539" name="Рисунок 803489538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0" workbookViewId="0">
      <selection activeCell="G16" activeCellId="0" sqref="G16"/>
    </sheetView>
  </sheetViews>
  <sheetFormatPr defaultRowHeight="12.75" customHeight="1"/>
  <cols>
    <col customWidth="1" min="1" max="1" width="4"/>
    <col customWidth="1" min="2" max="2" width="54.28515625"/>
    <col customWidth="1" min="3" max="3" width="15.42578125"/>
    <col customWidth="1" min="4" max="4" width="12.7109375"/>
    <col customWidth="1" min="5" max="5" width="7.28515625"/>
    <col customWidth="1" min="6" max="6" width="11.85546875"/>
    <col customWidth="1" min="7" max="7" width="11.42578125"/>
    <col customWidth="1" min="8" max="8" width="3.5703125"/>
    <col customWidth="1" min="9" max="9" width="9.85546875"/>
    <col customWidth="1" min="10" max="11" width="4.42578125"/>
    <col customWidth="1" min="12" max="12" width="5.42578125"/>
    <col customWidth="1" min="13" max="13" width="14.28515625"/>
    <col customWidth="1" min="14" max="14" width="10.85546875"/>
    <col customWidth="1" min="15" max="15" width="21"/>
    <col customWidth="1" min="16" max="16" width="14.7109375"/>
    <col customWidth="1" min="17" max="17" width="21.42578125"/>
    <col customWidth="1" min="18" max="18" width="24.7109375"/>
    <col customWidth="1" min="19" max="19" style="1" width="15.5703125"/>
    <col customWidth="1" min="20" max="20" width="14.7109375"/>
    <col customWidth="1" min="21" max="21" style="2" width="19.28515625"/>
    <col customWidth="1" min="22" max="257" width="9.28515625"/>
  </cols>
  <sheetData>
    <row r="1" s="3" customForma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3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24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1"/>
    </row>
    <row r="5" ht="50.25" customHeight="1">
      <c r="A5" s="7" t="s">
        <v>2</v>
      </c>
      <c r="B5" s="7"/>
      <c r="C5" s="7"/>
      <c r="D5" s="8" t="s">
        <v>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51" customHeight="1">
      <c r="A6" s="9" t="s">
        <v>4</v>
      </c>
      <c r="B6" s="9"/>
      <c r="C6" s="9"/>
      <c r="D6" s="8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1.75" customHeight="1">
      <c r="A11" s="11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/>
      <c r="H11" s="12"/>
      <c r="I11" s="12"/>
      <c r="J11" s="12"/>
      <c r="K11" s="12"/>
      <c r="L11" s="12"/>
      <c r="M11" s="12" t="s">
        <v>13</v>
      </c>
      <c r="N11" s="12"/>
      <c r="O11" s="12"/>
      <c r="P11" s="12"/>
      <c r="Q11" s="12"/>
      <c r="R11" s="13" t="s">
        <v>14</v>
      </c>
      <c r="S11" s="13"/>
      <c r="T11" s="13"/>
      <c r="U11" s="13"/>
    </row>
    <row r="12" ht="43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19</v>
      </c>
      <c r="R12" s="12" t="s">
        <v>20</v>
      </c>
      <c r="S12" s="11" t="s">
        <v>21</v>
      </c>
      <c r="T12" s="11" t="s">
        <v>22</v>
      </c>
      <c r="U12" s="14" t="s">
        <v>23</v>
      </c>
    </row>
    <row r="13" ht="45" customHeight="1">
      <c r="A13" s="11"/>
      <c r="B13" s="12"/>
      <c r="C13" s="12"/>
      <c r="D13" s="12"/>
      <c r="E13" s="12"/>
      <c r="F13" s="15" t="s">
        <v>24</v>
      </c>
      <c r="G13" s="15" t="s">
        <v>25</v>
      </c>
      <c r="H13" s="15" t="s">
        <v>26</v>
      </c>
      <c r="I13" s="15"/>
      <c r="J13" s="15" t="s">
        <v>27</v>
      </c>
      <c r="K13" s="15" t="s">
        <v>28</v>
      </c>
      <c r="L13" s="12" t="s">
        <v>29</v>
      </c>
      <c r="M13" s="12"/>
      <c r="N13" s="12"/>
      <c r="O13" s="12"/>
      <c r="P13" s="12"/>
      <c r="Q13" s="12" t="s">
        <v>30</v>
      </c>
      <c r="R13" s="16"/>
      <c r="S13" s="17"/>
      <c r="T13" s="11"/>
      <c r="U13" s="14"/>
    </row>
    <row r="14" ht="15" customHeight="1">
      <c r="A14" s="18" t="s">
        <v>31</v>
      </c>
      <c r="B14" s="18" t="s">
        <v>32</v>
      </c>
      <c r="C14" s="18" t="s">
        <v>33</v>
      </c>
      <c r="D14" s="18" t="s">
        <v>34</v>
      </c>
      <c r="E14" s="18" t="s">
        <v>35</v>
      </c>
      <c r="F14" s="18" t="s">
        <v>36</v>
      </c>
      <c r="G14" s="18" t="s">
        <v>37</v>
      </c>
      <c r="H14" s="19" t="s">
        <v>38</v>
      </c>
      <c r="I14" s="19"/>
      <c r="J14" s="18" t="s">
        <v>39</v>
      </c>
      <c r="K14" s="18" t="s">
        <v>40</v>
      </c>
      <c r="L14" s="18" t="s">
        <v>41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20" t="s">
        <v>50</v>
      </c>
    </row>
    <row r="15" ht="15" customHeight="1">
      <c r="A15" s="21">
        <v>1</v>
      </c>
      <c r="B15" s="22" t="s">
        <v>51</v>
      </c>
      <c r="C15" s="23" t="s">
        <v>52</v>
      </c>
      <c r="D15" s="21" t="s">
        <v>53</v>
      </c>
      <c r="E15" s="21">
        <v>15</v>
      </c>
      <c r="F15" s="24">
        <v>242</v>
      </c>
      <c r="G15" s="24">
        <v>140</v>
      </c>
      <c r="H15" s="25">
        <v>195</v>
      </c>
      <c r="I15" s="26"/>
      <c r="J15" s="23"/>
      <c r="K15" s="21"/>
      <c r="L15" s="27"/>
      <c r="M15" s="28">
        <f t="shared" ref="M15:M24" si="0">AVERAGE(F15:K15)</f>
        <v>192.33333333333334</v>
      </c>
      <c r="N15" s="23">
        <f t="shared" ref="N15:N24" si="1">COUNT(F15:K15)</f>
        <v>3</v>
      </c>
      <c r="O15" s="21">
        <f t="shared" ref="O15:O24" si="2">SQRT((POWER(F15-M15,2)+POWER(G15-M15,2)+POWER(H15-M15,2)+IF(J15=0,0,POWER(J15-M15,2))+IF(K15=0,0,((K15-M15)^2))+IF(L15=0,0,((L15-M15)^2)))/(N15-1))</f>
        <v>51.05226080530943</v>
      </c>
      <c r="P15" s="23">
        <f t="shared" ref="P15:P24" si="3">O15/M15*100</f>
        <v>26.543636467231941</v>
      </c>
      <c r="Q15" s="21" t="str">
        <f t="shared" ref="Q15:Q24" si="4">IF(P15&gt;33,"неоднородная","однородная")</f>
        <v>однородная</v>
      </c>
      <c r="R15" s="23">
        <f t="shared" ref="R15:R24" si="5">(E15/N15)*SUM(F15:L15)</f>
        <v>2885</v>
      </c>
      <c r="S15" s="21">
        <f t="shared" ref="S15:S24" si="6">R15/E15</f>
        <v>192.33333333333334</v>
      </c>
      <c r="T15" s="23">
        <f t="shared" ref="T15:T24" si="7">ROUND(S15,2)</f>
        <v>192.33000000000001</v>
      </c>
      <c r="U15" s="28">
        <f t="shared" ref="U15:U24" si="8">T15*E15</f>
        <v>2884.9500000000003</v>
      </c>
    </row>
    <row r="16" ht="15" customHeight="1">
      <c r="A16" s="21">
        <v>2</v>
      </c>
      <c r="B16" s="22" t="s">
        <v>54</v>
      </c>
      <c r="C16" s="21" t="s">
        <v>55</v>
      </c>
      <c r="D16" s="21" t="s">
        <v>53</v>
      </c>
      <c r="E16" s="21">
        <v>1</v>
      </c>
      <c r="F16" s="29">
        <v>633</v>
      </c>
      <c r="G16" s="30">
        <v>779</v>
      </c>
      <c r="H16" s="25">
        <v>660</v>
      </c>
      <c r="I16" s="26"/>
      <c r="J16" s="31"/>
      <c r="K16" s="21"/>
      <c r="L16" s="32"/>
      <c r="M16" s="28">
        <f t="shared" si="0"/>
        <v>690.66666666666663</v>
      </c>
      <c r="N16" s="21">
        <f t="shared" si="1"/>
        <v>3</v>
      </c>
      <c r="O16" s="21">
        <f t="shared" si="2"/>
        <v>77.6809715009624</v>
      </c>
      <c r="P16" s="21">
        <f t="shared" si="3"/>
        <v>11.247244908440504</v>
      </c>
      <c r="Q16" s="21" t="str">
        <f t="shared" si="4"/>
        <v>однородная</v>
      </c>
      <c r="R16" s="21">
        <f t="shared" si="5"/>
        <v>690.66666666666663</v>
      </c>
      <c r="S16" s="21">
        <f t="shared" si="6"/>
        <v>690.66666666666663</v>
      </c>
      <c r="T16" s="21">
        <f t="shared" si="7"/>
        <v>690.66999999999996</v>
      </c>
      <c r="U16" s="28">
        <f t="shared" si="8"/>
        <v>690.66999999999996</v>
      </c>
    </row>
    <row r="17" ht="15" customHeight="1">
      <c r="A17" s="21">
        <v>3</v>
      </c>
      <c r="B17" s="33" t="s">
        <v>56</v>
      </c>
      <c r="C17" s="34" t="s">
        <v>57</v>
      </c>
      <c r="D17" s="21" t="s">
        <v>58</v>
      </c>
      <c r="E17" s="21">
        <v>1</v>
      </c>
      <c r="F17" s="35">
        <v>936.91999999999996</v>
      </c>
      <c r="G17" s="36">
        <v>880</v>
      </c>
      <c r="H17" s="25">
        <v>824.82000000000005</v>
      </c>
      <c r="I17" s="26"/>
      <c r="J17" s="31"/>
      <c r="K17" s="21"/>
      <c r="L17" s="32"/>
      <c r="M17" s="28">
        <f t="shared" si="0"/>
        <v>880.58000000000004</v>
      </c>
      <c r="N17" s="21">
        <f t="shared" si="1"/>
        <v>3</v>
      </c>
      <c r="O17" s="21">
        <f t="shared" si="2"/>
        <v>56.052250623859834</v>
      </c>
      <c r="P17" s="21">
        <f t="shared" si="3"/>
        <v>6.3653785713802078</v>
      </c>
      <c r="Q17" s="21" t="str">
        <f t="shared" si="4"/>
        <v>однородная</v>
      </c>
      <c r="R17" s="21">
        <f t="shared" si="5"/>
        <v>880.58000000000004</v>
      </c>
      <c r="S17" s="21">
        <f t="shared" si="6"/>
        <v>880.58000000000004</v>
      </c>
      <c r="T17" s="21">
        <f t="shared" si="7"/>
        <v>880.58000000000004</v>
      </c>
      <c r="U17" s="28">
        <f t="shared" si="8"/>
        <v>880.58000000000004</v>
      </c>
    </row>
    <row r="18" ht="15" customHeight="1">
      <c r="A18" s="34" t="s">
        <v>59</v>
      </c>
      <c r="B18" s="37" t="s">
        <v>60</v>
      </c>
      <c r="C18" s="38" t="s">
        <v>61</v>
      </c>
      <c r="D18" s="39" t="s">
        <v>53</v>
      </c>
      <c r="E18" s="23">
        <v>2</v>
      </c>
      <c r="F18" s="40">
        <v>710</v>
      </c>
      <c r="G18" s="41">
        <v>570</v>
      </c>
      <c r="H18" s="42">
        <v>654</v>
      </c>
      <c r="I18" s="43"/>
      <c r="J18" s="23"/>
      <c r="K18" s="34"/>
      <c r="L18" s="27"/>
      <c r="M18" s="44">
        <f t="shared" si="0"/>
        <v>644.66666666666663</v>
      </c>
      <c r="N18" s="23">
        <f t="shared" si="1"/>
        <v>3</v>
      </c>
      <c r="O18" s="34">
        <f t="shared" si="2"/>
        <v>70.465121395860322</v>
      </c>
      <c r="P18" s="23">
        <f t="shared" si="3"/>
        <v>10.930473846307185</v>
      </c>
      <c r="Q18" s="34" t="str">
        <f t="shared" si="4"/>
        <v>однородная</v>
      </c>
      <c r="R18" s="23">
        <f t="shared" si="5"/>
        <v>1289.3333333333333</v>
      </c>
      <c r="S18" s="34">
        <f t="shared" si="6"/>
        <v>644.66666666666663</v>
      </c>
      <c r="T18" s="23">
        <f t="shared" si="7"/>
        <v>644.66999999999996</v>
      </c>
      <c r="U18" s="44">
        <f t="shared" si="8"/>
        <v>1289.3399999999999</v>
      </c>
    </row>
    <row r="19" ht="15" customHeight="1">
      <c r="A19" s="21">
        <v>5</v>
      </c>
      <c r="B19" s="22" t="s">
        <v>62</v>
      </c>
      <c r="C19" s="23" t="s">
        <v>63</v>
      </c>
      <c r="D19" s="21" t="s">
        <v>53</v>
      </c>
      <c r="E19" s="23">
        <v>1</v>
      </c>
      <c r="F19" s="35">
        <v>3289</v>
      </c>
      <c r="G19" s="30">
        <v>3289</v>
      </c>
      <c r="H19" s="25">
        <v>2795.8400000000001</v>
      </c>
      <c r="I19" s="26"/>
      <c r="J19" s="23"/>
      <c r="K19" s="21"/>
      <c r="L19" s="27"/>
      <c r="M19" s="28">
        <f t="shared" si="0"/>
        <v>3124.6133333333332</v>
      </c>
      <c r="N19" s="23">
        <f t="shared" si="1"/>
        <v>3</v>
      </c>
      <c r="O19" s="21">
        <f t="shared" si="2"/>
        <v>284.72605875355578</v>
      </c>
      <c r="P19" s="23">
        <f t="shared" si="3"/>
        <v>9.1123613829622379</v>
      </c>
      <c r="Q19" s="21" t="str">
        <f t="shared" si="4"/>
        <v>однородная</v>
      </c>
      <c r="R19" s="23">
        <f t="shared" si="5"/>
        <v>3124.6133333333332</v>
      </c>
      <c r="S19" s="21">
        <f t="shared" si="6"/>
        <v>3124.6133333333332</v>
      </c>
      <c r="T19" s="23">
        <f t="shared" si="7"/>
        <v>3124.6100000000001</v>
      </c>
      <c r="U19" s="28">
        <f t="shared" si="8"/>
        <v>3124.6100000000001</v>
      </c>
    </row>
    <row r="20" ht="15" customHeight="1">
      <c r="A20" s="21" t="s">
        <v>64</v>
      </c>
      <c r="B20" s="33" t="s">
        <v>65</v>
      </c>
      <c r="C20" s="21" t="s">
        <v>66</v>
      </c>
      <c r="D20" s="23" t="s">
        <v>53</v>
      </c>
      <c r="E20" s="21">
        <v>1</v>
      </c>
      <c r="F20" s="29">
        <v>2312</v>
      </c>
      <c r="G20" s="36">
        <v>2446.0799999999999</v>
      </c>
      <c r="H20" s="25">
        <v>2500</v>
      </c>
      <c r="I20" s="26"/>
      <c r="J20" s="31"/>
      <c r="K20" s="23"/>
      <c r="L20" s="32"/>
      <c r="M20" s="45">
        <f t="shared" si="0"/>
        <v>2419.3600000000001</v>
      </c>
      <c r="N20" s="21">
        <f t="shared" si="1"/>
        <v>3</v>
      </c>
      <c r="O20" s="23">
        <f t="shared" si="2"/>
        <v>96.806346899363973</v>
      </c>
      <c r="P20" s="21">
        <f t="shared" si="3"/>
        <v>4.0013204690233772</v>
      </c>
      <c r="Q20" s="23" t="str">
        <f t="shared" si="4"/>
        <v>однородная</v>
      </c>
      <c r="R20" s="21">
        <f t="shared" si="5"/>
        <v>2419.3599999999997</v>
      </c>
      <c r="S20" s="23">
        <f t="shared" si="6"/>
        <v>2419.3599999999997</v>
      </c>
      <c r="T20" s="21">
        <f t="shared" si="7"/>
        <v>2419.3600000000001</v>
      </c>
      <c r="U20" s="28">
        <f t="shared" si="8"/>
        <v>2419.3600000000001</v>
      </c>
    </row>
    <row r="21" ht="15" customHeight="1">
      <c r="A21" s="34" t="s">
        <v>67</v>
      </c>
      <c r="B21" s="46" t="s">
        <v>68</v>
      </c>
      <c r="C21" s="34" t="s">
        <v>69</v>
      </c>
      <c r="D21" s="34" t="s">
        <v>53</v>
      </c>
      <c r="E21" s="34">
        <v>2</v>
      </c>
      <c r="F21" s="40">
        <v>589</v>
      </c>
      <c r="G21" s="41">
        <v>520</v>
      </c>
      <c r="H21" s="42">
        <v>633</v>
      </c>
      <c r="I21" s="43"/>
      <c r="J21" s="47"/>
      <c r="K21" s="34"/>
      <c r="L21" s="48"/>
      <c r="M21" s="44">
        <f t="shared" si="0"/>
        <v>580.66666666666663</v>
      </c>
      <c r="N21" s="34">
        <f t="shared" si="1"/>
        <v>3</v>
      </c>
      <c r="O21" s="34">
        <f t="shared" si="2"/>
        <v>56.959049617539563</v>
      </c>
      <c r="P21" s="34">
        <f t="shared" si="3"/>
        <v>9.8092507952134724</v>
      </c>
      <c r="Q21" s="34" t="str">
        <f t="shared" si="4"/>
        <v>однородная</v>
      </c>
      <c r="R21" s="34">
        <f t="shared" si="5"/>
        <v>1161.3333333333333</v>
      </c>
      <c r="S21" s="34">
        <f t="shared" si="6"/>
        <v>580.66666666666663</v>
      </c>
      <c r="T21" s="34">
        <f t="shared" si="7"/>
        <v>580.66999999999996</v>
      </c>
      <c r="U21" s="44">
        <f t="shared" si="8"/>
        <v>1161.3399999999999</v>
      </c>
    </row>
    <row r="22" s="49" customFormat="1" ht="15" customHeight="1">
      <c r="A22" s="34" t="s">
        <v>70</v>
      </c>
      <c r="B22" s="46" t="s">
        <v>71</v>
      </c>
      <c r="C22" s="34" t="s">
        <v>69</v>
      </c>
      <c r="D22" s="50" t="s">
        <v>53</v>
      </c>
      <c r="E22" s="50">
        <v>2</v>
      </c>
      <c r="F22" s="51">
        <v>1302</v>
      </c>
      <c r="G22" s="52">
        <v>1250</v>
      </c>
      <c r="H22" s="53">
        <v>1302</v>
      </c>
      <c r="I22" s="54"/>
      <c r="J22" s="55"/>
      <c r="K22" s="50"/>
      <c r="L22" s="48"/>
      <c r="M22" s="56">
        <f t="shared" si="0"/>
        <v>1284.6666666666667</v>
      </c>
      <c r="N22" s="50">
        <f t="shared" si="1"/>
        <v>3</v>
      </c>
      <c r="O22" s="50">
        <f t="shared" si="2"/>
        <v>30.02221399786054</v>
      </c>
      <c r="P22" s="50">
        <f t="shared" si="3"/>
        <v>2.3369652826565024</v>
      </c>
      <c r="Q22" s="50" t="str">
        <f t="shared" si="4"/>
        <v>однородная</v>
      </c>
      <c r="R22" s="50">
        <f t="shared" si="5"/>
        <v>2569.333333333333</v>
      </c>
      <c r="S22" s="50">
        <f t="shared" si="6"/>
        <v>1284.6666666666665</v>
      </c>
      <c r="T22" s="50">
        <f t="shared" si="7"/>
        <v>1284.6700000000001</v>
      </c>
      <c r="U22" s="56">
        <f t="shared" si="8"/>
        <v>2569.3400000000001</v>
      </c>
    </row>
    <row r="23" ht="15" customHeight="1">
      <c r="A23" s="34" t="s">
        <v>72</v>
      </c>
      <c r="B23" s="33" t="s">
        <v>73</v>
      </c>
      <c r="C23" s="34" t="s">
        <v>74</v>
      </c>
      <c r="D23" s="50" t="s">
        <v>75</v>
      </c>
      <c r="E23" s="50">
        <v>5</v>
      </c>
      <c r="F23" s="51">
        <v>1775</v>
      </c>
      <c r="G23" s="57">
        <v>2000</v>
      </c>
      <c r="H23" s="53">
        <v>1550</v>
      </c>
      <c r="I23" s="54"/>
      <c r="J23" s="55"/>
      <c r="K23" s="50"/>
      <c r="L23" s="48"/>
      <c r="M23" s="56">
        <f t="shared" si="0"/>
        <v>1775</v>
      </c>
      <c r="N23" s="50">
        <f t="shared" si="1"/>
        <v>3</v>
      </c>
      <c r="O23" s="50">
        <f t="shared" si="2"/>
        <v>225</v>
      </c>
      <c r="P23" s="50">
        <f t="shared" si="3"/>
        <v>12.676056338028168</v>
      </c>
      <c r="Q23" s="50" t="str">
        <f t="shared" si="4"/>
        <v>однородная</v>
      </c>
      <c r="R23" s="50">
        <f t="shared" si="5"/>
        <v>8875</v>
      </c>
      <c r="S23" s="50">
        <f t="shared" si="6"/>
        <v>1775</v>
      </c>
      <c r="T23" s="50">
        <f t="shared" si="7"/>
        <v>1775</v>
      </c>
      <c r="U23" s="56">
        <f t="shared" si="8"/>
        <v>8875</v>
      </c>
    </row>
    <row r="24" s="49" customFormat="1" ht="15" customHeight="1">
      <c r="A24" s="34" t="s">
        <v>76</v>
      </c>
      <c r="B24" s="33" t="s">
        <v>77</v>
      </c>
      <c r="C24" s="34" t="s">
        <v>74</v>
      </c>
      <c r="D24" s="50" t="s">
        <v>75</v>
      </c>
      <c r="E24" s="50">
        <v>10</v>
      </c>
      <c r="F24" s="51">
        <v>1800</v>
      </c>
      <c r="G24" s="57">
        <v>1560</v>
      </c>
      <c r="H24" s="53">
        <v>1529</v>
      </c>
      <c r="I24" s="54"/>
      <c r="J24" s="55"/>
      <c r="K24" s="50"/>
      <c r="L24" s="48"/>
      <c r="M24" s="56">
        <f t="shared" si="0"/>
        <v>1629.6666666666667</v>
      </c>
      <c r="N24" s="50">
        <f t="shared" si="1"/>
        <v>3</v>
      </c>
      <c r="O24" s="50">
        <f t="shared" si="2"/>
        <v>148.32509340409442</v>
      </c>
      <c r="P24" s="50">
        <f t="shared" si="3"/>
        <v>9.101560241609393</v>
      </c>
      <c r="Q24" s="50" t="str">
        <f t="shared" si="4"/>
        <v>однородная</v>
      </c>
      <c r="R24" s="50">
        <f t="shared" si="5"/>
        <v>16296.666666666668</v>
      </c>
      <c r="S24" s="50">
        <f t="shared" si="6"/>
        <v>1629.6666666666667</v>
      </c>
      <c r="T24" s="50">
        <f t="shared" si="7"/>
        <v>1629.6700000000001</v>
      </c>
      <c r="U24" s="56">
        <f t="shared" si="8"/>
        <v>16296.700000000001</v>
      </c>
    </row>
    <row r="25" s="58" customFormat="1" ht="15.75" customHeight="1">
      <c r="A25" s="59" t="s">
        <v>78</v>
      </c>
      <c r="B25" s="60"/>
      <c r="C25" s="59"/>
      <c r="D25" s="59"/>
      <c r="E25" s="59"/>
      <c r="F25" s="61">
        <f>SUM(U15:U24)</f>
        <v>40191.889999999999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ht="15" customHeight="1">
      <c r="A26" s="62" t="s">
        <v>79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ht="39.7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ht="17.25" customHeight="1">
      <c r="A28" s="63"/>
      <c r="B28" s="64"/>
      <c r="C28" s="65"/>
      <c r="D28" s="65"/>
      <c r="E28" s="66"/>
      <c r="F28" s="66"/>
    </row>
    <row r="29" ht="19.5" customHeight="1">
      <c r="A29" s="63"/>
      <c r="B29" s="64"/>
      <c r="C29" s="65"/>
      <c r="D29" s="65"/>
      <c r="E29" s="66"/>
      <c r="F29" s="66"/>
    </row>
    <row r="30" ht="17.25">
      <c r="A30" s="63"/>
      <c r="B30" s="65"/>
      <c r="C30" s="65"/>
      <c r="D30" s="65"/>
      <c r="E30" s="66"/>
      <c r="F30" s="66"/>
    </row>
    <row r="31" ht="27.75" customHeight="1">
      <c r="A31" s="63"/>
      <c r="B31" s="67"/>
      <c r="C31" s="65"/>
      <c r="D31" s="65"/>
      <c r="E31" s="66"/>
      <c r="F31" s="66"/>
    </row>
    <row r="32" ht="17.25">
      <c r="A32" s="63"/>
      <c r="B32" s="64"/>
      <c r="C32" s="65"/>
      <c r="D32" s="65"/>
      <c r="E32" s="66"/>
      <c r="F32" s="66"/>
    </row>
    <row r="33" ht="19.5" customHeight="1">
      <c r="A33" s="63"/>
      <c r="B33" s="66"/>
      <c r="C33" s="66"/>
      <c r="D33" s="66"/>
      <c r="E33" s="66"/>
      <c r="F33" s="66"/>
    </row>
    <row r="34" ht="17.25">
      <c r="A34" s="63"/>
      <c r="B34" s="66"/>
      <c r="C34" s="66"/>
      <c r="D34" s="66"/>
      <c r="E34" s="66"/>
      <c r="F34" s="66"/>
    </row>
    <row r="35" ht="17.25">
      <c r="A35" s="63"/>
      <c r="B35" s="66"/>
      <c r="C35" s="66"/>
      <c r="D35" s="66"/>
      <c r="E35" s="66"/>
      <c r="F35" s="66"/>
    </row>
    <row r="36" ht="17.25">
      <c r="A36" s="63"/>
      <c r="B36" s="66"/>
      <c r="C36" s="66"/>
      <c r="D36" s="66"/>
      <c r="E36" s="66"/>
      <c r="F36" s="66"/>
    </row>
    <row r="37" ht="16.5">
      <c r="A37" s="66"/>
      <c r="B37" s="66"/>
      <c r="C37" s="66"/>
      <c r="D37" s="66"/>
      <c r="E37" s="66"/>
      <c r="F37" s="66"/>
    </row>
    <row r="38" ht="15">
      <c r="A38" s="1"/>
      <c r="B38" s="1"/>
    </row>
    <row r="39" ht="15">
      <c r="A39" s="1"/>
      <c r="B39" s="1"/>
    </row>
    <row r="40" ht="15">
      <c r="A40" s="1"/>
      <c r="B40" s="1"/>
    </row>
    <row r="41" ht="15">
      <c r="A41" s="1"/>
      <c r="B41" s="68"/>
    </row>
    <row r="42" ht="15">
      <c r="A42" s="1"/>
      <c r="B42" s="1"/>
      <c r="C42" s="69"/>
      <c r="D42" s="69"/>
      <c r="E42" s="69"/>
    </row>
  </sheetData>
  <mergeCells count="34">
    <mergeCell ref="A1:U2"/>
    <mergeCell ref="A3:U3"/>
    <mergeCell ref="A5:C5"/>
    <mergeCell ref="D5:U5"/>
    <mergeCell ref="A6:C6"/>
    <mergeCell ref="D6:U6"/>
    <mergeCell ref="A7:U10"/>
    <mergeCell ref="A11:A13"/>
    <mergeCell ref="B11:B13"/>
    <mergeCell ref="C11:C13"/>
    <mergeCell ref="D11:D13"/>
    <mergeCell ref="E11:E13"/>
    <mergeCell ref="F11:L12"/>
    <mergeCell ref="M11:Q11"/>
    <mergeCell ref="R11:U11"/>
    <mergeCell ref="M12:M13"/>
    <mergeCell ref="N12:N13"/>
    <mergeCell ref="T12:T13"/>
    <mergeCell ref="U12:U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A25:E25"/>
    <mergeCell ref="F25:U25"/>
    <mergeCell ref="A26:U27"/>
  </mergeCells>
  <printOptions headings="0" gridLines="0"/>
  <pageMargins left="0.157639" right="0.157639" top="0.27569399999999999" bottom="0.35416699999999995" header="0.51181100000000002" footer="0.51181100000000002"/>
  <pageSetup paperSize="9" scale="51" firstPageNumber="0" fitToWidth="1" fitToHeight="5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Гавчик Б.Л.</dc:creator>
  <cp:lastModifiedBy>Suncova_EU</cp:lastModifiedBy>
  <cp:revision>52</cp:revision>
  <dcterms:created xsi:type="dcterms:W3CDTF">2025-06-19T13:46:49Z</dcterms:created>
  <dcterms:modified xsi:type="dcterms:W3CDTF">2026-05-26T15:11:47Z</dcterms:modified>
</cp:coreProperties>
</file>