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415-1\shared docs\44-ФЗ\_2026 год\Единственный поставщик\1 Березка\200910027126100062 сантехнические товары (Тан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цены'!$A$4:$O$38</definedName>
    <definedName name="_xlnm.Print_Area" localSheetId="0">'Расчет цены'!$A$1:$O$41</definedName>
  </definedNames>
  <calcPr calcId="152511"/>
</workbook>
</file>

<file path=xl/calcChain.xml><?xml version="1.0" encoding="utf-8"?>
<calcChain xmlns="http://schemas.openxmlformats.org/spreadsheetml/2006/main">
  <c r="O30" i="2" l="1"/>
  <c r="M30" i="2"/>
  <c r="J30" i="2"/>
  <c r="K30" i="2" s="1"/>
  <c r="L30" i="2" s="1"/>
  <c r="O29" i="2"/>
  <c r="M29" i="2"/>
  <c r="J29" i="2"/>
  <c r="K29" i="2" s="1"/>
  <c r="L29" i="2" s="1"/>
  <c r="O28" i="2"/>
  <c r="M28" i="2"/>
  <c r="J28" i="2"/>
  <c r="K28" i="2" s="1"/>
  <c r="L28" i="2" s="1"/>
  <c r="O27" i="2"/>
  <c r="M27" i="2"/>
  <c r="J27" i="2"/>
  <c r="K27" i="2" s="1"/>
  <c r="L27" i="2" s="1"/>
  <c r="O26" i="2"/>
  <c r="M26" i="2"/>
  <c r="J26" i="2"/>
  <c r="K26" i="2" s="1"/>
  <c r="L26" i="2" s="1"/>
  <c r="O25" i="2"/>
  <c r="M25" i="2"/>
  <c r="J25" i="2"/>
  <c r="K25" i="2" s="1"/>
  <c r="L25" i="2" s="1"/>
  <c r="O35" i="2"/>
  <c r="M35" i="2"/>
  <c r="J35" i="2"/>
  <c r="K35" i="2" s="1"/>
  <c r="L35" i="2" s="1"/>
  <c r="O31" i="2"/>
  <c r="M31" i="2"/>
  <c r="J31" i="2"/>
  <c r="K31" i="2" s="1"/>
  <c r="L31" i="2" s="1"/>
  <c r="O24" i="2"/>
  <c r="M24" i="2"/>
  <c r="J24" i="2"/>
  <c r="K24" i="2" s="1"/>
  <c r="L24" i="2" s="1"/>
  <c r="O23" i="2"/>
  <c r="M23" i="2"/>
  <c r="J23" i="2"/>
  <c r="K23" i="2" s="1"/>
  <c r="L23" i="2" s="1"/>
  <c r="O22" i="2"/>
  <c r="M22" i="2"/>
  <c r="J22" i="2"/>
  <c r="K22" i="2" s="1"/>
  <c r="L22" i="2" s="1"/>
  <c r="O21" i="2"/>
  <c r="M21" i="2"/>
  <c r="J21" i="2"/>
  <c r="K21" i="2" s="1"/>
  <c r="L21" i="2" s="1"/>
  <c r="O20" i="2"/>
  <c r="M20" i="2"/>
  <c r="J20" i="2"/>
  <c r="K20" i="2" s="1"/>
  <c r="L20" i="2" s="1"/>
  <c r="O19" i="2"/>
  <c r="M19" i="2"/>
  <c r="J19" i="2"/>
  <c r="K19" i="2" s="1"/>
  <c r="L19" i="2" s="1"/>
  <c r="O18" i="2"/>
  <c r="M18" i="2"/>
  <c r="J18" i="2"/>
  <c r="K18" i="2" s="1"/>
  <c r="L18" i="2" s="1"/>
  <c r="O17" i="2"/>
  <c r="M17" i="2"/>
  <c r="J17" i="2"/>
  <c r="K17" i="2" s="1"/>
  <c r="L17" i="2" s="1"/>
  <c r="O16" i="2"/>
  <c r="M16" i="2"/>
  <c r="J16" i="2"/>
  <c r="K16" i="2" s="1"/>
  <c r="L16" i="2" s="1"/>
  <c r="O15" i="2"/>
  <c r="M15" i="2"/>
  <c r="J15" i="2"/>
  <c r="K15" i="2" s="1"/>
  <c r="L15" i="2" s="1"/>
  <c r="O14" i="2"/>
  <c r="M14" i="2"/>
  <c r="J14" i="2"/>
  <c r="K14" i="2" s="1"/>
  <c r="L14" i="2" s="1"/>
  <c r="O13" i="2"/>
  <c r="M13" i="2"/>
  <c r="J13" i="2"/>
  <c r="K13" i="2" s="1"/>
  <c r="L13" i="2" s="1"/>
  <c r="O12" i="2"/>
  <c r="M12" i="2"/>
  <c r="J12" i="2"/>
  <c r="K12" i="2" s="1"/>
  <c r="L12" i="2" s="1"/>
  <c r="O11" i="2"/>
  <c r="M11" i="2"/>
  <c r="J11" i="2"/>
  <c r="K11" i="2" s="1"/>
  <c r="L11" i="2" s="1"/>
  <c r="O10" i="2"/>
  <c r="M10" i="2"/>
  <c r="J10" i="2"/>
  <c r="K10" i="2" s="1"/>
  <c r="L10" i="2" s="1"/>
  <c r="O9" i="2"/>
  <c r="M9" i="2"/>
  <c r="J9" i="2"/>
  <c r="K9" i="2" s="1"/>
  <c r="L9" i="2" s="1"/>
  <c r="O8" i="2"/>
  <c r="M8" i="2"/>
  <c r="J8" i="2"/>
  <c r="K8" i="2" s="1"/>
  <c r="L8" i="2" s="1"/>
  <c r="O7" i="2"/>
  <c r="M7" i="2"/>
  <c r="J7" i="2"/>
  <c r="K7" i="2" s="1"/>
  <c r="L7" i="2" s="1"/>
  <c r="O6" i="2"/>
  <c r="M6" i="2"/>
  <c r="J6" i="2"/>
  <c r="K6" i="2" s="1"/>
  <c r="L6" i="2" s="1"/>
  <c r="O5" i="2"/>
  <c r="M5" i="2"/>
  <c r="J5" i="2"/>
  <c r="K5" i="2" s="1"/>
  <c r="L5" i="2" s="1"/>
  <c r="O34" i="2" l="1"/>
  <c r="O32" i="2"/>
  <c r="O36" i="2"/>
  <c r="M34" i="2"/>
  <c r="M36" i="2"/>
  <c r="J34" i="2"/>
  <c r="K34" i="2" s="1"/>
  <c r="L34" i="2" s="1"/>
  <c r="J36" i="2"/>
  <c r="K36" i="2" s="1"/>
  <c r="L36" i="2" s="1"/>
  <c r="O33" i="2" l="1"/>
  <c r="O37" i="2" s="1"/>
  <c r="M33" i="2"/>
  <c r="J33" i="2"/>
  <c r="K33" i="2" s="1"/>
  <c r="L33" i="2" s="1"/>
  <c r="J32" i="2" l="1"/>
  <c r="K32" i="2" s="1"/>
  <c r="L32" i="2" s="1"/>
  <c r="M32" i="2"/>
</calcChain>
</file>

<file path=xl/sharedStrings.xml><?xml version="1.0" encoding="utf-8"?>
<sst xmlns="http://schemas.openxmlformats.org/spreadsheetml/2006/main" count="120" uniqueCount="47">
  <si>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</si>
  <si>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</si>
  <si>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</si>
  <si>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</si>
  <si>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</si>
  <si>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</si>
  <si>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</si>
  <si>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</si>
  <si>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Минимальное значение за ед. изм., выбранное заказчиком (руб.)</t>
  </si>
  <si>
    <t xml:space="preserve"> </t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</si>
  <si>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</si>
  <si>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Ед. изм.</t>
  </si>
  <si>
    <t>ОБОСНОВАНИЕ НАЧАЛЬНОЙ (МАКСИМАЛЬНОЙ) ЦЕНЫ КОНТРАКТА</t>
  </si>
  <si>
    <t>Используемый метод определения:</t>
  </si>
  <si>
    <t>Однородность совокупности значений выявленных цен, используемых в расчете</t>
  </si>
  <si>
    <t>Наименование предмета контракта</t>
  </si>
  <si>
    <t xml:space="preserve">В результате проведенного расчета Н(М)ЦК (Д), ЦКЕП составила:       </t>
  </si>
  <si>
    <r>
      <rPr>
        <b/>
        <sz val="10"/>
        <color indexed="8"/>
        <rFont val="Times New Roman"/>
        <family val="1"/>
        <charset val="204"/>
      </rPr>
      <t>Расчет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</si>
  <si>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Сумма (руб.)</t>
  </si>
  <si>
    <t xml:space="preserve">Цена Контракта/Договора определена как минимальное значение из коммерческих предложений, руководствуясь принципом эффективности использования бюджетных средств (ст. 34, ч. 2 ст. 72 Бюджетного кодекса РФ).  Источниками информации для определения ЦК являются коммерческие (ценовые) предложения. </t>
  </si>
  <si>
    <t>Труба</t>
  </si>
  <si>
    <t>Муфта</t>
  </si>
  <si>
    <t>Кран</t>
  </si>
  <si>
    <t>Сифон</t>
  </si>
  <si>
    <t>Резьба</t>
  </si>
  <si>
    <t xml:space="preserve">Труба </t>
  </si>
  <si>
    <t xml:space="preserve">Кран </t>
  </si>
  <si>
    <t>Заглушка</t>
  </si>
  <si>
    <t>Рукав</t>
  </si>
  <si>
    <t>Техпластина</t>
  </si>
  <si>
    <t>Герметик</t>
  </si>
  <si>
    <t>Грунтовка</t>
  </si>
  <si>
    <t>Источник № 1
(от 01.06.2026 №УТ-1174)</t>
  </si>
  <si>
    <t>Источник №2
(от 29.05.2026 №104)</t>
  </si>
  <si>
    <t>Источник № 3
(от 01.06.2026 №УТ-1190)</t>
  </si>
  <si>
    <t>22.21.21.123</t>
  </si>
  <si>
    <t>28.14.13.131</t>
  </si>
  <si>
    <t>28.14.12.110</t>
  </si>
  <si>
    <t>24.20.13.130</t>
  </si>
  <si>
    <t>22.19.30.133</t>
  </si>
  <si>
    <t>22.19.73.119</t>
  </si>
  <si>
    <t>20.30.22.170</t>
  </si>
  <si>
    <t>20.30.11.130</t>
  </si>
  <si>
    <t>ОКПД2</t>
  </si>
  <si>
    <t>шт</t>
  </si>
  <si>
    <t>м</t>
  </si>
  <si>
    <t>24.20.40.000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</si>
</sst>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4" fontId="10" fillId="2" borderId="6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justify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876298</xdr:rowOff>
    </xdr:from>
    <xdr:to>
      <xdr:col>10</xdr:col>
      <xdr:colOff>1019175</xdr:colOff>
      <xdr:row>3</xdr:row>
      <xdr:rowOff>1257299</xdr:rowOff>
    </xdr:to>
    <xdr:pic>
      <xdr:nvPicPr>
        <xdr:cNvPr id="2102" name="Picture 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419348"/>
          <a:ext cx="1000125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2</xdr:row>
      <xdr:rowOff>2705100</xdr:rowOff>
    </xdr:from>
    <xdr:to>
      <xdr:col>13</xdr:col>
      <xdr:colOff>0</xdr:colOff>
      <xdr:row>2</xdr:row>
      <xdr:rowOff>3019425</xdr:rowOff>
    </xdr:to>
    <xdr:pic>
      <xdr:nvPicPr>
        <xdr:cNvPr id="2103" name="Picture 5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942975</xdr:rowOff>
    </xdr:from>
    <xdr:to>
      <xdr:col>12</xdr:col>
      <xdr:colOff>0</xdr:colOff>
      <xdr:row>3</xdr:row>
      <xdr:rowOff>1238250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2486025"/>
          <a:ext cx="1038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133350</xdr:colOff>
      <xdr:row>2</xdr:row>
      <xdr:rowOff>2381250</xdr:rowOff>
    </xdr:from>
    <xdr:to>
      <xdr:col>12</xdr:col>
      <xdr:colOff>285750</xdr:colOff>
      <xdr:row>2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view="pageBreakPreview" topLeftCell="A6" zoomScaleNormal="100" zoomScaleSheetLayoutView="100" workbookViewId="0">
      <selection activeCell="C31" sqref="C31"/>
    </sheetView>
  </sheetViews>
  <sheetFormatPr defaultRowHeight="12.75" x14ac:dyDescent="0.2"/>
  <cols>
    <col min="1" max="1" width="5.28515625" style="2" customWidth="1"/>
    <col min="2" max="2" width="12.85546875" style="2" customWidth="1"/>
    <col min="3" max="3" width="14.85546875" style="2" customWidth="1"/>
    <col min="4" max="4" width="9.42578125" style="2" customWidth="1"/>
    <col min="5" max="5" width="10" style="2" customWidth="1"/>
    <col min="6" max="7" width="14.28515625" style="2" customWidth="1"/>
    <col min="8" max="8" width="15.140625" style="2" customWidth="1"/>
    <col min="9" max="9" width="9.140625" style="2"/>
    <col min="10" max="10" width="15.5703125" style="2" customWidth="1"/>
    <col min="11" max="11" width="15.42578125" style="2" customWidth="1"/>
    <col min="12" max="12" width="15.85546875" style="2" customWidth="1"/>
    <col min="13" max="13" width="20" style="2" customWidth="1"/>
    <col min="14" max="14" width="16" style="2" customWidth="1"/>
    <col min="15" max="15" width="14.28515625" style="2" customWidth="1"/>
    <col min="16" max="16384" width="9.140625" style="2"/>
  </cols>
  <sheetData>
    <row r="1" spans="1:15" s="1" customFormat="1" ht="48.75" customHeight="1" x14ac:dyDescent="0.3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1" customFormat="1" ht="24" customHeight="1" x14ac:dyDescent="0.3">
      <c r="A2" s="9"/>
      <c r="B2" s="9" t="s">
        <v>13</v>
      </c>
      <c r="C2" s="34"/>
      <c r="D2" s="41" t="s">
        <v>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48.75" customHeight="1" x14ac:dyDescent="0.2">
      <c r="A3" s="37" t="s">
        <v>0</v>
      </c>
      <c r="B3" s="37" t="s">
        <v>15</v>
      </c>
      <c r="C3" s="38" t="s">
        <v>43</v>
      </c>
      <c r="D3" s="37" t="s">
        <v>11</v>
      </c>
      <c r="E3" s="37" t="s">
        <v>1</v>
      </c>
      <c r="F3" s="39" t="s">
        <v>6</v>
      </c>
      <c r="G3" s="39"/>
      <c r="H3" s="39"/>
      <c r="I3" s="39" t="s">
        <v>4</v>
      </c>
      <c r="J3" s="40" t="s">
        <v>14</v>
      </c>
      <c r="K3" s="40"/>
      <c r="L3" s="40"/>
      <c r="M3" s="47" t="s">
        <v>17</v>
      </c>
      <c r="N3" s="44" t="s">
        <v>8</v>
      </c>
      <c r="O3" s="44" t="s">
        <v>18</v>
      </c>
    </row>
    <row r="4" spans="1:15" ht="99.75" customHeight="1" x14ac:dyDescent="0.2">
      <c r="A4" s="38"/>
      <c r="B4" s="38"/>
      <c r="C4" s="56"/>
      <c r="D4" s="38"/>
      <c r="E4" s="38"/>
      <c r="F4" s="27" t="s">
        <v>32</v>
      </c>
      <c r="G4" s="27" t="s">
        <v>33</v>
      </c>
      <c r="H4" s="27" t="s">
        <v>34</v>
      </c>
      <c r="I4" s="44"/>
      <c r="J4" s="27" t="s">
        <v>3</v>
      </c>
      <c r="K4" s="27" t="s">
        <v>2</v>
      </c>
      <c r="L4" s="28" t="s">
        <v>10</v>
      </c>
      <c r="M4" s="48"/>
      <c r="N4" s="49"/>
      <c r="O4" s="49"/>
    </row>
    <row r="5" spans="1:15" ht="15" customHeight="1" x14ac:dyDescent="0.2">
      <c r="A5" s="32">
        <v>1</v>
      </c>
      <c r="B5" s="29" t="s">
        <v>20</v>
      </c>
      <c r="C5" s="35" t="s">
        <v>35</v>
      </c>
      <c r="D5" s="10" t="s">
        <v>44</v>
      </c>
      <c r="E5" s="33">
        <v>13</v>
      </c>
      <c r="F5" s="26">
        <v>328</v>
      </c>
      <c r="G5" s="26">
        <v>347</v>
      </c>
      <c r="H5" s="26">
        <v>360.8</v>
      </c>
      <c r="I5" s="15">
        <v>1</v>
      </c>
      <c r="J5" s="15">
        <f t="shared" ref="J5:J31" si="0">AVERAGE(F5:H5)</f>
        <v>345.26666666666665</v>
      </c>
      <c r="K5" s="16">
        <f t="shared" ref="K5:K31" si="1">SQRT(((SUM((POWER(H5-J5,2)),(POWER(G5-J5,2)),(POWER(F5-J5,2)))/(COLUMNS(F5:H5)-1))))</f>
        <v>16.468555897021862</v>
      </c>
      <c r="L5" s="31">
        <f t="shared" ref="L5:L31" si="2">K5/J5*100</f>
        <v>4.769807655055569</v>
      </c>
      <c r="M5" s="15">
        <f t="shared" ref="M5:M31" si="3">((E5/3)*(SUM(F5:H5)))</f>
        <v>4488.4666666666662</v>
      </c>
      <c r="N5" s="26">
        <v>328</v>
      </c>
      <c r="O5" s="16">
        <f t="shared" ref="O5:O31" si="4">N5*E5</f>
        <v>4264</v>
      </c>
    </row>
    <row r="6" spans="1:15" ht="15" customHeight="1" x14ac:dyDescent="0.2">
      <c r="A6" s="32">
        <v>2</v>
      </c>
      <c r="B6" s="29" t="s">
        <v>20</v>
      </c>
      <c r="C6" s="35" t="s">
        <v>35</v>
      </c>
      <c r="D6" s="10" t="s">
        <v>44</v>
      </c>
      <c r="E6" s="33">
        <v>10</v>
      </c>
      <c r="F6" s="26">
        <v>326</v>
      </c>
      <c r="G6" s="26">
        <v>358</v>
      </c>
      <c r="H6" s="26">
        <v>358.6</v>
      </c>
      <c r="I6" s="15">
        <v>1</v>
      </c>
      <c r="J6" s="15">
        <f t="shared" si="0"/>
        <v>347.5333333333333</v>
      </c>
      <c r="K6" s="16">
        <f t="shared" si="1"/>
        <v>18.650826612601747</v>
      </c>
      <c r="L6" s="30">
        <f t="shared" si="2"/>
        <v>5.3666295643396555</v>
      </c>
      <c r="M6" s="15">
        <f t="shared" si="3"/>
        <v>3475.333333333333</v>
      </c>
      <c r="N6" s="26">
        <v>326</v>
      </c>
      <c r="O6" s="16">
        <f t="shared" si="4"/>
        <v>3260</v>
      </c>
    </row>
    <row r="7" spans="1:15" ht="15" customHeight="1" x14ac:dyDescent="0.2">
      <c r="A7" s="32">
        <v>3</v>
      </c>
      <c r="B7" s="29" t="s">
        <v>21</v>
      </c>
      <c r="C7" s="35" t="s">
        <v>35</v>
      </c>
      <c r="D7" s="10" t="s">
        <v>44</v>
      </c>
      <c r="E7" s="33">
        <v>20</v>
      </c>
      <c r="F7" s="26">
        <v>7</v>
      </c>
      <c r="G7" s="26">
        <v>9</v>
      </c>
      <c r="H7" s="26">
        <v>7.7</v>
      </c>
      <c r="I7" s="15">
        <v>1</v>
      </c>
      <c r="J7" s="15">
        <f t="shared" si="0"/>
        <v>7.8999999999999995</v>
      </c>
      <c r="K7" s="16">
        <f t="shared" si="1"/>
        <v>1.014889156509222</v>
      </c>
      <c r="L7" s="30">
        <f t="shared" si="2"/>
        <v>12.846698183661037</v>
      </c>
      <c r="M7" s="15">
        <f t="shared" si="3"/>
        <v>158</v>
      </c>
      <c r="N7" s="26">
        <v>7</v>
      </c>
      <c r="O7" s="16">
        <f t="shared" si="4"/>
        <v>140</v>
      </c>
    </row>
    <row r="8" spans="1:15" ht="15" customHeight="1" x14ac:dyDescent="0.2">
      <c r="A8" s="32">
        <v>4</v>
      </c>
      <c r="B8" s="29" t="s">
        <v>21</v>
      </c>
      <c r="C8" s="35" t="s">
        <v>35</v>
      </c>
      <c r="D8" s="10" t="s">
        <v>44</v>
      </c>
      <c r="E8" s="33">
        <v>15</v>
      </c>
      <c r="F8" s="26">
        <v>10</v>
      </c>
      <c r="G8" s="26">
        <v>10.5</v>
      </c>
      <c r="H8" s="26">
        <v>11</v>
      </c>
      <c r="I8" s="15">
        <v>1</v>
      </c>
      <c r="J8" s="15">
        <f t="shared" si="0"/>
        <v>10.5</v>
      </c>
      <c r="K8" s="16">
        <f t="shared" si="1"/>
        <v>0.5</v>
      </c>
      <c r="L8" s="30">
        <f t="shared" si="2"/>
        <v>4.7619047619047619</v>
      </c>
      <c r="M8" s="15">
        <f t="shared" si="3"/>
        <v>157.5</v>
      </c>
      <c r="N8" s="26">
        <v>10</v>
      </c>
      <c r="O8" s="16">
        <f t="shared" si="4"/>
        <v>150</v>
      </c>
    </row>
    <row r="9" spans="1:15" ht="15" customHeight="1" x14ac:dyDescent="0.25">
      <c r="A9" s="32">
        <v>5</v>
      </c>
      <c r="B9" s="29" t="s">
        <v>22</v>
      </c>
      <c r="C9" s="36" t="s">
        <v>36</v>
      </c>
      <c r="D9" s="10" t="s">
        <v>44</v>
      </c>
      <c r="E9" s="33">
        <v>15</v>
      </c>
      <c r="F9" s="26">
        <v>237</v>
      </c>
      <c r="G9" s="26">
        <v>240</v>
      </c>
      <c r="H9" s="26">
        <v>260.7</v>
      </c>
      <c r="I9" s="15">
        <v>1</v>
      </c>
      <c r="J9" s="15">
        <f t="shared" si="0"/>
        <v>245.9</v>
      </c>
      <c r="K9" s="16">
        <f t="shared" si="1"/>
        <v>12.904650324592287</v>
      </c>
      <c r="L9" s="30">
        <f t="shared" si="2"/>
        <v>5.2479261181749841</v>
      </c>
      <c r="M9" s="15">
        <f t="shared" si="3"/>
        <v>3688.5</v>
      </c>
      <c r="N9" s="26">
        <v>237</v>
      </c>
      <c r="O9" s="16">
        <f t="shared" si="4"/>
        <v>3555</v>
      </c>
    </row>
    <row r="10" spans="1:15" ht="15" customHeight="1" x14ac:dyDescent="0.25">
      <c r="A10" s="32">
        <v>6</v>
      </c>
      <c r="B10" s="29" t="s">
        <v>22</v>
      </c>
      <c r="C10" s="36" t="s">
        <v>36</v>
      </c>
      <c r="D10" s="10" t="s">
        <v>44</v>
      </c>
      <c r="E10" s="33">
        <v>10</v>
      </c>
      <c r="F10" s="26">
        <v>381</v>
      </c>
      <c r="G10" s="26">
        <v>390</v>
      </c>
      <c r="H10" s="26">
        <v>419.1</v>
      </c>
      <c r="I10" s="15">
        <v>1</v>
      </c>
      <c r="J10" s="15">
        <f t="shared" si="0"/>
        <v>396.7</v>
      </c>
      <c r="K10" s="16">
        <f t="shared" si="1"/>
        <v>19.91406538103158</v>
      </c>
      <c r="L10" s="30">
        <f t="shared" si="2"/>
        <v>5.019930774144588</v>
      </c>
      <c r="M10" s="15">
        <f t="shared" si="3"/>
        <v>3967</v>
      </c>
      <c r="N10" s="26">
        <v>381</v>
      </c>
      <c r="O10" s="16">
        <f t="shared" si="4"/>
        <v>3810</v>
      </c>
    </row>
    <row r="11" spans="1:15" ht="15" customHeight="1" x14ac:dyDescent="0.25">
      <c r="A11" s="32">
        <v>7</v>
      </c>
      <c r="B11" s="29" t="s">
        <v>22</v>
      </c>
      <c r="C11" s="36" t="s">
        <v>36</v>
      </c>
      <c r="D11" s="10" t="s">
        <v>44</v>
      </c>
      <c r="E11" s="33">
        <v>100</v>
      </c>
      <c r="F11" s="26">
        <v>63</v>
      </c>
      <c r="G11" s="26">
        <v>63</v>
      </c>
      <c r="H11" s="26">
        <v>69.3</v>
      </c>
      <c r="I11" s="15">
        <v>1</v>
      </c>
      <c r="J11" s="15">
        <f t="shared" si="0"/>
        <v>65.100000000000009</v>
      </c>
      <c r="K11" s="16">
        <f t="shared" si="1"/>
        <v>3.6373066958946407</v>
      </c>
      <c r="L11" s="30">
        <f t="shared" si="2"/>
        <v>5.5872606695770202</v>
      </c>
      <c r="M11" s="15">
        <f t="shared" si="3"/>
        <v>6510.0000000000009</v>
      </c>
      <c r="N11" s="26">
        <v>63</v>
      </c>
      <c r="O11" s="16">
        <f t="shared" si="4"/>
        <v>6300</v>
      </c>
    </row>
    <row r="12" spans="1:15" ht="15" customHeight="1" x14ac:dyDescent="0.25">
      <c r="A12" s="32">
        <v>8</v>
      </c>
      <c r="B12" s="29" t="s">
        <v>22</v>
      </c>
      <c r="C12" s="36" t="s">
        <v>36</v>
      </c>
      <c r="D12" s="10" t="s">
        <v>44</v>
      </c>
      <c r="E12" s="33">
        <v>60</v>
      </c>
      <c r="F12" s="26">
        <v>281</v>
      </c>
      <c r="G12" s="26">
        <v>289</v>
      </c>
      <c r="H12" s="26">
        <v>309.10000000000002</v>
      </c>
      <c r="I12" s="15">
        <v>1</v>
      </c>
      <c r="J12" s="15">
        <f t="shared" si="0"/>
        <v>293.03333333333336</v>
      </c>
      <c r="K12" s="16">
        <f t="shared" si="1"/>
        <v>14.477683976842902</v>
      </c>
      <c r="L12" s="30">
        <f t="shared" si="2"/>
        <v>4.9406269969888186</v>
      </c>
      <c r="M12" s="15">
        <f t="shared" si="3"/>
        <v>17582</v>
      </c>
      <c r="N12" s="26">
        <v>281</v>
      </c>
      <c r="O12" s="16">
        <f t="shared" si="4"/>
        <v>16860</v>
      </c>
    </row>
    <row r="13" spans="1:15" ht="15" customHeight="1" x14ac:dyDescent="0.25">
      <c r="A13" s="32">
        <v>9</v>
      </c>
      <c r="B13" s="29" t="s">
        <v>22</v>
      </c>
      <c r="C13" s="36" t="s">
        <v>36</v>
      </c>
      <c r="D13" s="10" t="s">
        <v>44</v>
      </c>
      <c r="E13" s="33">
        <v>10</v>
      </c>
      <c r="F13" s="26">
        <v>425</v>
      </c>
      <c r="G13" s="26">
        <v>445</v>
      </c>
      <c r="H13" s="26">
        <v>467.5</v>
      </c>
      <c r="I13" s="15">
        <v>1</v>
      </c>
      <c r="J13" s="15">
        <f t="shared" si="0"/>
        <v>445.83333333333331</v>
      </c>
      <c r="K13" s="16">
        <f t="shared" si="1"/>
        <v>21.262251370288457</v>
      </c>
      <c r="L13" s="30">
        <f t="shared" si="2"/>
        <v>4.769103111092738</v>
      </c>
      <c r="M13" s="15">
        <f t="shared" si="3"/>
        <v>4458.3333333333339</v>
      </c>
      <c r="N13" s="26">
        <v>425</v>
      </c>
      <c r="O13" s="16">
        <f t="shared" si="4"/>
        <v>4250</v>
      </c>
    </row>
    <row r="14" spans="1:15" ht="15" customHeight="1" x14ac:dyDescent="0.25">
      <c r="A14" s="32">
        <v>10</v>
      </c>
      <c r="B14" s="29" t="s">
        <v>23</v>
      </c>
      <c r="C14" s="36" t="s">
        <v>37</v>
      </c>
      <c r="D14" s="10" t="s">
        <v>44</v>
      </c>
      <c r="E14" s="33">
        <v>40</v>
      </c>
      <c r="F14" s="26">
        <v>285</v>
      </c>
      <c r="G14" s="26">
        <v>351</v>
      </c>
      <c r="H14" s="26">
        <v>313.5</v>
      </c>
      <c r="I14" s="15">
        <v>1</v>
      </c>
      <c r="J14" s="15">
        <f t="shared" si="0"/>
        <v>316.5</v>
      </c>
      <c r="K14" s="16">
        <f t="shared" si="1"/>
        <v>33.102114736070867</v>
      </c>
      <c r="L14" s="30">
        <f t="shared" si="2"/>
        <v>10.458804024035029</v>
      </c>
      <c r="M14" s="15">
        <f t="shared" si="3"/>
        <v>12660</v>
      </c>
      <c r="N14" s="26">
        <v>285</v>
      </c>
      <c r="O14" s="16">
        <f t="shared" si="4"/>
        <v>11400</v>
      </c>
    </row>
    <row r="15" spans="1:15" ht="15" customHeight="1" x14ac:dyDescent="0.25">
      <c r="A15" s="32">
        <v>11</v>
      </c>
      <c r="B15" s="29" t="s">
        <v>22</v>
      </c>
      <c r="C15" s="36" t="s">
        <v>36</v>
      </c>
      <c r="D15" s="10" t="s">
        <v>44</v>
      </c>
      <c r="E15" s="33">
        <v>6</v>
      </c>
      <c r="F15" s="26">
        <v>6429</v>
      </c>
      <c r="G15" s="26">
        <v>6550</v>
      </c>
      <c r="H15" s="26">
        <v>7071.9</v>
      </c>
      <c r="I15" s="15">
        <v>1</v>
      </c>
      <c r="J15" s="15">
        <f t="shared" si="0"/>
        <v>6683.6333333333341</v>
      </c>
      <c r="K15" s="16">
        <f t="shared" si="1"/>
        <v>341.64821576196357</v>
      </c>
      <c r="L15" s="30">
        <f t="shared" si="2"/>
        <v>5.1117139244916219</v>
      </c>
      <c r="M15" s="15">
        <f t="shared" si="3"/>
        <v>40101.800000000003</v>
      </c>
      <c r="N15" s="26">
        <v>6429</v>
      </c>
      <c r="O15" s="16">
        <f t="shared" si="4"/>
        <v>38574</v>
      </c>
    </row>
    <row r="16" spans="1:15" ht="15" customHeight="1" x14ac:dyDescent="0.25">
      <c r="A16" s="32">
        <v>12</v>
      </c>
      <c r="B16" s="29" t="s">
        <v>22</v>
      </c>
      <c r="C16" s="36" t="s">
        <v>36</v>
      </c>
      <c r="D16" s="10" t="s">
        <v>44</v>
      </c>
      <c r="E16" s="33">
        <v>2</v>
      </c>
      <c r="F16" s="26">
        <v>7587</v>
      </c>
      <c r="G16" s="26">
        <v>7627</v>
      </c>
      <c r="H16" s="26">
        <v>8345.7000000000007</v>
      </c>
      <c r="I16" s="15">
        <v>1</v>
      </c>
      <c r="J16" s="15">
        <f t="shared" si="0"/>
        <v>7853.2333333333336</v>
      </c>
      <c r="K16" s="16">
        <f t="shared" si="1"/>
        <v>426.9573319821709</v>
      </c>
      <c r="L16" s="30">
        <f t="shared" si="2"/>
        <v>5.4367075809391157</v>
      </c>
      <c r="M16" s="15">
        <f t="shared" si="3"/>
        <v>15706.466666666667</v>
      </c>
      <c r="N16" s="26">
        <v>7587</v>
      </c>
      <c r="O16" s="16">
        <f t="shared" si="4"/>
        <v>15174</v>
      </c>
    </row>
    <row r="17" spans="1:15" ht="15" customHeight="1" x14ac:dyDescent="0.25">
      <c r="A17" s="32">
        <v>13</v>
      </c>
      <c r="B17" s="29" t="s">
        <v>24</v>
      </c>
      <c r="C17" s="36" t="s">
        <v>46</v>
      </c>
      <c r="D17" s="10" t="s">
        <v>44</v>
      </c>
      <c r="E17" s="33">
        <v>40</v>
      </c>
      <c r="F17" s="26">
        <v>10</v>
      </c>
      <c r="G17" s="26">
        <v>14</v>
      </c>
      <c r="H17" s="26">
        <v>11</v>
      </c>
      <c r="I17" s="15">
        <v>1</v>
      </c>
      <c r="J17" s="15">
        <f t="shared" si="0"/>
        <v>11.666666666666666</v>
      </c>
      <c r="K17" s="16">
        <f t="shared" si="1"/>
        <v>2.0816659994661331</v>
      </c>
      <c r="L17" s="30">
        <f t="shared" si="2"/>
        <v>17.842851423995427</v>
      </c>
      <c r="M17" s="15">
        <f t="shared" si="3"/>
        <v>466.66666666666669</v>
      </c>
      <c r="N17" s="26">
        <v>10</v>
      </c>
      <c r="O17" s="16">
        <f t="shared" si="4"/>
        <v>400</v>
      </c>
    </row>
    <row r="18" spans="1:15" ht="15" customHeight="1" x14ac:dyDescent="0.25">
      <c r="A18" s="32">
        <v>14</v>
      </c>
      <c r="B18" s="29" t="s">
        <v>25</v>
      </c>
      <c r="C18" s="36" t="s">
        <v>38</v>
      </c>
      <c r="D18" s="10" t="s">
        <v>45</v>
      </c>
      <c r="E18" s="33">
        <v>30</v>
      </c>
      <c r="F18" s="26">
        <v>450</v>
      </c>
      <c r="G18" s="26">
        <v>468</v>
      </c>
      <c r="H18" s="26">
        <v>495</v>
      </c>
      <c r="I18" s="15">
        <v>1</v>
      </c>
      <c r="J18" s="15">
        <f t="shared" si="0"/>
        <v>471</v>
      </c>
      <c r="K18" s="16">
        <f t="shared" si="1"/>
        <v>22.649503305812249</v>
      </c>
      <c r="L18" s="30">
        <f t="shared" si="2"/>
        <v>4.8088117422106693</v>
      </c>
      <c r="M18" s="15">
        <f t="shared" si="3"/>
        <v>14130</v>
      </c>
      <c r="N18" s="26">
        <v>450</v>
      </c>
      <c r="O18" s="16">
        <f t="shared" si="4"/>
        <v>13500</v>
      </c>
    </row>
    <row r="19" spans="1:15" ht="15" customHeight="1" x14ac:dyDescent="0.25">
      <c r="A19" s="32">
        <v>15</v>
      </c>
      <c r="B19" s="29" t="s">
        <v>25</v>
      </c>
      <c r="C19" s="36" t="s">
        <v>38</v>
      </c>
      <c r="D19" s="10" t="s">
        <v>45</v>
      </c>
      <c r="E19" s="33">
        <v>30</v>
      </c>
      <c r="F19" s="26">
        <v>377</v>
      </c>
      <c r="G19" s="26">
        <v>392</v>
      </c>
      <c r="H19" s="26">
        <v>414.7</v>
      </c>
      <c r="I19" s="15">
        <v>1</v>
      </c>
      <c r="J19" s="15">
        <f t="shared" si="0"/>
        <v>394.56666666666666</v>
      </c>
      <c r="K19" s="16">
        <f t="shared" si="1"/>
        <v>18.98060413509889</v>
      </c>
      <c r="L19" s="30">
        <f t="shared" si="2"/>
        <v>4.8104935714536339</v>
      </c>
      <c r="M19" s="15">
        <f t="shared" si="3"/>
        <v>11837</v>
      </c>
      <c r="N19" s="26">
        <v>377</v>
      </c>
      <c r="O19" s="16">
        <f t="shared" si="4"/>
        <v>11310</v>
      </c>
    </row>
    <row r="20" spans="1:15" ht="15" customHeight="1" x14ac:dyDescent="0.25">
      <c r="A20" s="32">
        <v>16</v>
      </c>
      <c r="B20" s="29" t="s">
        <v>25</v>
      </c>
      <c r="C20" s="36" t="s">
        <v>38</v>
      </c>
      <c r="D20" s="10" t="s">
        <v>45</v>
      </c>
      <c r="E20" s="33">
        <v>21</v>
      </c>
      <c r="F20" s="26">
        <v>165</v>
      </c>
      <c r="G20" s="26">
        <v>183</v>
      </c>
      <c r="H20" s="26">
        <v>181.5</v>
      </c>
      <c r="I20" s="15">
        <v>1</v>
      </c>
      <c r="J20" s="15">
        <f t="shared" si="0"/>
        <v>176.5</v>
      </c>
      <c r="K20" s="16">
        <f t="shared" si="1"/>
        <v>9.9874921777190888</v>
      </c>
      <c r="L20" s="30">
        <f t="shared" si="2"/>
        <v>5.6586357947416932</v>
      </c>
      <c r="M20" s="15">
        <f t="shared" si="3"/>
        <v>3706.5</v>
      </c>
      <c r="N20" s="26">
        <v>165</v>
      </c>
      <c r="O20" s="16">
        <f t="shared" si="4"/>
        <v>3465</v>
      </c>
    </row>
    <row r="21" spans="1:15" ht="15" customHeight="1" x14ac:dyDescent="0.25">
      <c r="A21" s="32">
        <v>17</v>
      </c>
      <c r="B21" s="29" t="s">
        <v>25</v>
      </c>
      <c r="C21" s="36" t="s">
        <v>38</v>
      </c>
      <c r="D21" s="10" t="s">
        <v>45</v>
      </c>
      <c r="E21" s="33">
        <v>27</v>
      </c>
      <c r="F21" s="26">
        <v>129</v>
      </c>
      <c r="G21" s="26">
        <v>134</v>
      </c>
      <c r="H21" s="26">
        <v>141.9</v>
      </c>
      <c r="I21" s="15">
        <v>1</v>
      </c>
      <c r="J21" s="15">
        <f t="shared" si="0"/>
        <v>134.96666666666667</v>
      </c>
      <c r="K21" s="16">
        <f t="shared" si="1"/>
        <v>6.5041012702243011</v>
      </c>
      <c r="L21" s="30">
        <f t="shared" si="2"/>
        <v>4.8190426798401829</v>
      </c>
      <c r="M21" s="15">
        <f t="shared" si="3"/>
        <v>3644.1</v>
      </c>
      <c r="N21" s="26">
        <v>129</v>
      </c>
      <c r="O21" s="16">
        <f t="shared" si="4"/>
        <v>3483</v>
      </c>
    </row>
    <row r="22" spans="1:15" ht="15" customHeight="1" x14ac:dyDescent="0.25">
      <c r="A22" s="32">
        <v>18</v>
      </c>
      <c r="B22" s="29" t="s">
        <v>26</v>
      </c>
      <c r="C22" s="36" t="s">
        <v>36</v>
      </c>
      <c r="D22" s="10" t="s">
        <v>44</v>
      </c>
      <c r="E22" s="33">
        <v>15</v>
      </c>
      <c r="F22" s="26">
        <v>454</v>
      </c>
      <c r="G22" s="26">
        <v>465</v>
      </c>
      <c r="H22" s="26">
        <v>499.4</v>
      </c>
      <c r="I22" s="15">
        <v>1</v>
      </c>
      <c r="J22" s="15">
        <f t="shared" si="0"/>
        <v>472.8</v>
      </c>
      <c r="K22" s="16">
        <f t="shared" si="1"/>
        <v>23.683749703119211</v>
      </c>
      <c r="L22" s="30">
        <f t="shared" si="2"/>
        <v>5.0092533213027099</v>
      </c>
      <c r="M22" s="15">
        <f t="shared" si="3"/>
        <v>7092</v>
      </c>
      <c r="N22" s="26">
        <v>454</v>
      </c>
      <c r="O22" s="16">
        <f t="shared" si="4"/>
        <v>6810</v>
      </c>
    </row>
    <row r="23" spans="1:15" ht="15" customHeight="1" x14ac:dyDescent="0.25">
      <c r="A23" s="32">
        <v>19</v>
      </c>
      <c r="B23" s="29" t="s">
        <v>26</v>
      </c>
      <c r="C23" s="36" t="s">
        <v>36</v>
      </c>
      <c r="D23" s="10" t="s">
        <v>44</v>
      </c>
      <c r="E23" s="33">
        <v>30</v>
      </c>
      <c r="F23" s="26">
        <v>1450</v>
      </c>
      <c r="G23" s="26">
        <v>1459</v>
      </c>
      <c r="H23" s="26">
        <v>1595</v>
      </c>
      <c r="I23" s="15">
        <v>1</v>
      </c>
      <c r="J23" s="15">
        <f t="shared" si="0"/>
        <v>1501.3333333333333</v>
      </c>
      <c r="K23" s="16">
        <f t="shared" si="1"/>
        <v>81.242435545306819</v>
      </c>
      <c r="L23" s="30">
        <f t="shared" si="2"/>
        <v>5.4113522787726565</v>
      </c>
      <c r="M23" s="15">
        <f t="shared" si="3"/>
        <v>45040</v>
      </c>
      <c r="N23" s="26">
        <v>1450</v>
      </c>
      <c r="O23" s="16">
        <f t="shared" si="4"/>
        <v>43500</v>
      </c>
    </row>
    <row r="24" spans="1:15" ht="15" customHeight="1" x14ac:dyDescent="0.25">
      <c r="A24" s="32">
        <v>20</v>
      </c>
      <c r="B24" s="29" t="s">
        <v>26</v>
      </c>
      <c r="C24" s="36" t="s">
        <v>36</v>
      </c>
      <c r="D24" s="10" t="s">
        <v>44</v>
      </c>
      <c r="E24" s="33">
        <v>30</v>
      </c>
      <c r="F24" s="26">
        <v>904</v>
      </c>
      <c r="G24" s="26">
        <v>916</v>
      </c>
      <c r="H24" s="26">
        <v>994.4</v>
      </c>
      <c r="I24" s="15">
        <v>1</v>
      </c>
      <c r="J24" s="15">
        <f t="shared" si="0"/>
        <v>938.13333333333333</v>
      </c>
      <c r="K24" s="16">
        <f t="shared" si="1"/>
        <v>49.09636782220587</v>
      </c>
      <c r="L24" s="30">
        <f t="shared" si="2"/>
        <v>5.2334104415370097</v>
      </c>
      <c r="M24" s="15">
        <f t="shared" si="3"/>
        <v>28144</v>
      </c>
      <c r="N24" s="26">
        <v>904</v>
      </c>
      <c r="O24" s="16">
        <f t="shared" si="4"/>
        <v>27120</v>
      </c>
    </row>
    <row r="25" spans="1:15" ht="15" customHeight="1" x14ac:dyDescent="0.25">
      <c r="A25" s="32">
        <v>21</v>
      </c>
      <c r="B25" s="29" t="s">
        <v>26</v>
      </c>
      <c r="C25" s="36" t="s">
        <v>36</v>
      </c>
      <c r="D25" s="10" t="s">
        <v>44</v>
      </c>
      <c r="E25" s="33">
        <v>30</v>
      </c>
      <c r="F25" s="26">
        <v>750</v>
      </c>
      <c r="G25" s="26">
        <v>785</v>
      </c>
      <c r="H25" s="26">
        <v>825</v>
      </c>
      <c r="I25" s="15">
        <v>1</v>
      </c>
      <c r="J25" s="15">
        <f t="shared" si="0"/>
        <v>786.66666666666663</v>
      </c>
      <c r="K25" s="16">
        <f t="shared" si="1"/>
        <v>37.527767497325677</v>
      </c>
      <c r="L25" s="30">
        <f t="shared" si="2"/>
        <v>4.7704789191515689</v>
      </c>
      <c r="M25" s="15">
        <f t="shared" si="3"/>
        <v>23600</v>
      </c>
      <c r="N25" s="26">
        <v>750</v>
      </c>
      <c r="O25" s="16">
        <f t="shared" si="4"/>
        <v>22500</v>
      </c>
    </row>
    <row r="26" spans="1:15" ht="15" customHeight="1" x14ac:dyDescent="0.25">
      <c r="A26" s="32">
        <v>22</v>
      </c>
      <c r="B26" s="29" t="s">
        <v>26</v>
      </c>
      <c r="C26" s="36" t="s">
        <v>36</v>
      </c>
      <c r="D26" s="10" t="s">
        <v>44</v>
      </c>
      <c r="E26" s="33">
        <v>4</v>
      </c>
      <c r="F26" s="26">
        <v>2000</v>
      </c>
      <c r="G26" s="26">
        <v>2000</v>
      </c>
      <c r="H26" s="26">
        <v>2200</v>
      </c>
      <c r="I26" s="15">
        <v>1</v>
      </c>
      <c r="J26" s="15">
        <f t="shared" si="0"/>
        <v>2066.6666666666665</v>
      </c>
      <c r="K26" s="16">
        <f t="shared" si="1"/>
        <v>115.47005383792515</v>
      </c>
      <c r="L26" s="30">
        <f t="shared" si="2"/>
        <v>5.5872606695770237</v>
      </c>
      <c r="M26" s="15">
        <f t="shared" si="3"/>
        <v>8266.6666666666661</v>
      </c>
      <c r="N26" s="26">
        <v>2000</v>
      </c>
      <c r="O26" s="16">
        <f t="shared" si="4"/>
        <v>8000</v>
      </c>
    </row>
    <row r="27" spans="1:15" ht="15" customHeight="1" x14ac:dyDescent="0.25">
      <c r="A27" s="32">
        <v>23</v>
      </c>
      <c r="B27" s="29" t="s">
        <v>26</v>
      </c>
      <c r="C27" s="36" t="s">
        <v>36</v>
      </c>
      <c r="D27" s="10" t="s">
        <v>44</v>
      </c>
      <c r="E27" s="33">
        <v>10</v>
      </c>
      <c r="F27" s="26">
        <v>3500</v>
      </c>
      <c r="G27" s="26">
        <v>3551</v>
      </c>
      <c r="H27" s="26">
        <v>3850</v>
      </c>
      <c r="I27" s="15">
        <v>1</v>
      </c>
      <c r="J27" s="15">
        <f t="shared" si="0"/>
        <v>3633.6666666666665</v>
      </c>
      <c r="K27" s="16">
        <f t="shared" si="1"/>
        <v>189.07758548631122</v>
      </c>
      <c r="L27" s="30">
        <f t="shared" si="2"/>
        <v>5.2034928580766326</v>
      </c>
      <c r="M27" s="15">
        <f t="shared" si="3"/>
        <v>36336.666666666672</v>
      </c>
      <c r="N27" s="26">
        <v>3500</v>
      </c>
      <c r="O27" s="16">
        <f t="shared" si="4"/>
        <v>35000</v>
      </c>
    </row>
    <row r="28" spans="1:15" ht="15" customHeight="1" x14ac:dyDescent="0.25">
      <c r="A28" s="32">
        <v>24</v>
      </c>
      <c r="B28" s="29" t="s">
        <v>26</v>
      </c>
      <c r="C28" s="36" t="s">
        <v>36</v>
      </c>
      <c r="D28" s="10" t="s">
        <v>44</v>
      </c>
      <c r="E28" s="33">
        <v>8</v>
      </c>
      <c r="F28" s="26">
        <v>4500</v>
      </c>
      <c r="G28" s="26">
        <v>4568</v>
      </c>
      <c r="H28" s="26">
        <v>4950</v>
      </c>
      <c r="I28" s="15">
        <v>1</v>
      </c>
      <c r="J28" s="15">
        <f t="shared" si="0"/>
        <v>4672.666666666667</v>
      </c>
      <c r="K28" s="16">
        <f t="shared" si="1"/>
        <v>242.57232598409354</v>
      </c>
      <c r="L28" s="30">
        <f t="shared" si="2"/>
        <v>5.1913038803843667</v>
      </c>
      <c r="M28" s="15">
        <f t="shared" si="3"/>
        <v>37381.333333333328</v>
      </c>
      <c r="N28" s="26">
        <v>4500</v>
      </c>
      <c r="O28" s="16">
        <f t="shared" si="4"/>
        <v>36000</v>
      </c>
    </row>
    <row r="29" spans="1:15" ht="15" customHeight="1" x14ac:dyDescent="0.25">
      <c r="A29" s="32">
        <v>25</v>
      </c>
      <c r="B29" s="29" t="s">
        <v>26</v>
      </c>
      <c r="C29" s="36" t="s">
        <v>36</v>
      </c>
      <c r="D29" s="10" t="s">
        <v>44</v>
      </c>
      <c r="E29" s="33">
        <v>12</v>
      </c>
      <c r="F29" s="26">
        <v>6800</v>
      </c>
      <c r="G29" s="26">
        <v>6870</v>
      </c>
      <c r="H29" s="26">
        <v>7480</v>
      </c>
      <c r="I29" s="15">
        <v>1</v>
      </c>
      <c r="J29" s="15">
        <f t="shared" si="0"/>
        <v>7050</v>
      </c>
      <c r="K29" s="16">
        <f t="shared" si="1"/>
        <v>374.03208418530085</v>
      </c>
      <c r="L29" s="30">
        <f t="shared" si="2"/>
        <v>5.3054196338340551</v>
      </c>
      <c r="M29" s="15">
        <f t="shared" si="3"/>
        <v>84600</v>
      </c>
      <c r="N29" s="26">
        <v>6800</v>
      </c>
      <c r="O29" s="16">
        <f t="shared" si="4"/>
        <v>81600</v>
      </c>
    </row>
    <row r="30" spans="1:15" ht="15" customHeight="1" x14ac:dyDescent="0.25">
      <c r="A30" s="32">
        <v>26</v>
      </c>
      <c r="B30" s="29" t="s">
        <v>26</v>
      </c>
      <c r="C30" s="36" t="s">
        <v>36</v>
      </c>
      <c r="D30" s="10" t="s">
        <v>44</v>
      </c>
      <c r="E30" s="33">
        <v>6</v>
      </c>
      <c r="F30" s="26">
        <v>8000</v>
      </c>
      <c r="G30" s="26">
        <v>8010</v>
      </c>
      <c r="H30" s="26">
        <v>8800</v>
      </c>
      <c r="I30" s="15">
        <v>1</v>
      </c>
      <c r="J30" s="15">
        <f t="shared" si="0"/>
        <v>8270</v>
      </c>
      <c r="K30" s="16">
        <f t="shared" si="1"/>
        <v>459.02069670114003</v>
      </c>
      <c r="L30" s="30">
        <f t="shared" si="2"/>
        <v>5.5504316408844021</v>
      </c>
      <c r="M30" s="15">
        <f t="shared" si="3"/>
        <v>49620</v>
      </c>
      <c r="N30" s="26">
        <v>8000</v>
      </c>
      <c r="O30" s="16">
        <f t="shared" si="4"/>
        <v>48000</v>
      </c>
    </row>
    <row r="31" spans="1:15" ht="15" customHeight="1" x14ac:dyDescent="0.25">
      <c r="A31" s="32">
        <v>27</v>
      </c>
      <c r="B31" s="29" t="s">
        <v>27</v>
      </c>
      <c r="C31" s="36" t="s">
        <v>46</v>
      </c>
      <c r="D31" s="10" t="s">
        <v>44</v>
      </c>
      <c r="E31" s="33">
        <v>30</v>
      </c>
      <c r="F31" s="26">
        <v>132.19999999999999</v>
      </c>
      <c r="G31" s="26">
        <v>140</v>
      </c>
      <c r="H31" s="26">
        <v>145.41999999999999</v>
      </c>
      <c r="I31" s="15">
        <v>1</v>
      </c>
      <c r="J31" s="15">
        <f t="shared" si="0"/>
        <v>139.20666666666668</v>
      </c>
      <c r="K31" s="16">
        <f t="shared" si="1"/>
        <v>6.6456100798446895</v>
      </c>
      <c r="L31" s="31">
        <f t="shared" si="2"/>
        <v>4.7739165364527718</v>
      </c>
      <c r="M31" s="15">
        <f t="shared" si="3"/>
        <v>4176.2</v>
      </c>
      <c r="N31" s="26">
        <v>132.19999999999999</v>
      </c>
      <c r="O31" s="16">
        <f t="shared" si="4"/>
        <v>3965.9999999999995</v>
      </c>
    </row>
    <row r="32" spans="1:15" s="8" customFormat="1" ht="15" customHeight="1" x14ac:dyDescent="0.25">
      <c r="A32" s="32">
        <v>28</v>
      </c>
      <c r="B32" s="29" t="s">
        <v>22</v>
      </c>
      <c r="C32" s="36" t="s">
        <v>36</v>
      </c>
      <c r="D32" s="10" t="s">
        <v>44</v>
      </c>
      <c r="E32" s="33">
        <v>50</v>
      </c>
      <c r="F32" s="26">
        <v>1102.4100000000001</v>
      </c>
      <c r="G32" s="26">
        <v>1156</v>
      </c>
      <c r="H32" s="26">
        <v>1212.6500000000001</v>
      </c>
      <c r="I32" s="15">
        <v>1</v>
      </c>
      <c r="J32" s="15">
        <f t="shared" ref="J32:J36" si="5">AVERAGE(F32:H32)</f>
        <v>1157.02</v>
      </c>
      <c r="K32" s="16">
        <f>SQRT(((SUM((POWER(H32-J32,2)),(POWER(G32-J32,2)),(POWER(F32-J32,2)))/(COLUMNS(F32:H32)-1))))</f>
        <v>55.127077738621338</v>
      </c>
      <c r="L32" s="31">
        <f>K32/J32*100</f>
        <v>4.7645743149315782</v>
      </c>
      <c r="M32" s="15">
        <f t="shared" ref="M32:M36" si="6">((E32/3)*(SUM(F32:H32)))</f>
        <v>57851</v>
      </c>
      <c r="N32" s="26">
        <v>1102.4100000000001</v>
      </c>
      <c r="O32" s="16">
        <f>E32*N32</f>
        <v>55120.500000000007</v>
      </c>
    </row>
    <row r="33" spans="1:15" s="8" customFormat="1" ht="15" customHeight="1" x14ac:dyDescent="0.25">
      <c r="A33" s="32">
        <v>29</v>
      </c>
      <c r="B33" s="29" t="s">
        <v>28</v>
      </c>
      <c r="C33" s="36" t="s">
        <v>39</v>
      </c>
      <c r="D33" s="10" t="s">
        <v>45</v>
      </c>
      <c r="E33" s="33">
        <v>100</v>
      </c>
      <c r="F33" s="26">
        <v>171.28</v>
      </c>
      <c r="G33" s="26">
        <v>182</v>
      </c>
      <c r="H33" s="26">
        <v>188.41</v>
      </c>
      <c r="I33" s="15">
        <v>1</v>
      </c>
      <c r="J33" s="15">
        <f t="shared" si="5"/>
        <v>180.5633333333333</v>
      </c>
      <c r="K33" s="16">
        <f>SQRT(((SUM((POWER(H33-J33,2)),(POWER(G33-J33,2)),(POWER(F33-J33,2)))/(COLUMNS(F33:H33)-1))))</f>
        <v>8.6548964946631965</v>
      </c>
      <c r="L33" s="31">
        <f>K33/J33*100</f>
        <v>4.7932746559821293</v>
      </c>
      <c r="M33" s="15">
        <f t="shared" si="6"/>
        <v>18056.333333333332</v>
      </c>
      <c r="N33" s="26">
        <v>171.28</v>
      </c>
      <c r="O33" s="16">
        <f>N33*E33</f>
        <v>17128</v>
      </c>
    </row>
    <row r="34" spans="1:15" s="8" customFormat="1" ht="15" customHeight="1" x14ac:dyDescent="0.25">
      <c r="A34" s="32">
        <v>30</v>
      </c>
      <c r="B34" s="29" t="s">
        <v>29</v>
      </c>
      <c r="C34" s="36" t="s">
        <v>40</v>
      </c>
      <c r="D34" s="10" t="s">
        <v>44</v>
      </c>
      <c r="E34" s="33">
        <v>2</v>
      </c>
      <c r="F34" s="26">
        <v>6000.6</v>
      </c>
      <c r="G34" s="26">
        <v>6100</v>
      </c>
      <c r="H34" s="26">
        <v>6600.66</v>
      </c>
      <c r="I34" s="15">
        <v>1</v>
      </c>
      <c r="J34" s="15">
        <f t="shared" si="5"/>
        <v>6233.753333333334</v>
      </c>
      <c r="K34" s="16">
        <f t="shared" ref="K34:K36" si="7">SQRT(((SUM((POWER(H34-J34,2)),(POWER(G34-J34,2)),(POWER(F34-J34,2)))/(COLUMNS(F34:H34)-1))))</f>
        <v>321.61384692412292</v>
      </c>
      <c r="L34" s="31">
        <f t="shared" ref="L34:L36" si="8">K34/J34*100</f>
        <v>5.1592328044868028</v>
      </c>
      <c r="M34" s="15">
        <f t="shared" si="6"/>
        <v>12467.506666666668</v>
      </c>
      <c r="N34" s="26">
        <v>6000.6</v>
      </c>
      <c r="O34" s="16">
        <f t="shared" ref="O34:O36" si="9">N34*E34</f>
        <v>12001.2</v>
      </c>
    </row>
    <row r="35" spans="1:15" s="8" customFormat="1" ht="15" customHeight="1" x14ac:dyDescent="0.25">
      <c r="A35" s="32">
        <v>31</v>
      </c>
      <c r="B35" s="29" t="s">
        <v>30</v>
      </c>
      <c r="C35" s="36" t="s">
        <v>41</v>
      </c>
      <c r="D35" s="10" t="s">
        <v>44</v>
      </c>
      <c r="E35" s="33">
        <v>72</v>
      </c>
      <c r="F35" s="26">
        <v>225</v>
      </c>
      <c r="G35" s="26">
        <v>230</v>
      </c>
      <c r="H35" s="26">
        <v>245.5</v>
      </c>
      <c r="I35" s="15">
        <v>1</v>
      </c>
      <c r="J35" s="15">
        <f t="shared" ref="J35" si="10">AVERAGE(F35:H35)</f>
        <v>233.5</v>
      </c>
      <c r="K35" s="16">
        <f t="shared" ref="K35" si="11">SQRT(((SUM((POWER(H35-J35,2)),(POWER(G35-J35,2)),(POWER(F35-J35,2)))/(COLUMNS(F35:H35)-1))))</f>
        <v>10.688779163215974</v>
      </c>
      <c r="L35" s="31">
        <f t="shared" ref="L35" si="12">K35/J35*100</f>
        <v>4.577635615938318</v>
      </c>
      <c r="M35" s="15">
        <f t="shared" ref="M35" si="13">((E35/3)*(SUM(F35:H35)))</f>
        <v>16812</v>
      </c>
      <c r="N35" s="26">
        <v>225</v>
      </c>
      <c r="O35" s="16">
        <f t="shared" ref="O35" si="14">N35*E35</f>
        <v>16200</v>
      </c>
    </row>
    <row r="36" spans="1:15" s="8" customFormat="1" ht="15" customHeight="1" x14ac:dyDescent="0.25">
      <c r="A36" s="32">
        <v>32</v>
      </c>
      <c r="B36" s="29" t="s">
        <v>31</v>
      </c>
      <c r="C36" s="36" t="s">
        <v>42</v>
      </c>
      <c r="D36" s="10" t="s">
        <v>44</v>
      </c>
      <c r="E36" s="33">
        <v>2</v>
      </c>
      <c r="F36" s="26">
        <v>3995</v>
      </c>
      <c r="G36" s="26">
        <v>4000</v>
      </c>
      <c r="H36" s="26">
        <v>4394.5</v>
      </c>
      <c r="I36" s="15">
        <v>1</v>
      </c>
      <c r="J36" s="15">
        <f t="shared" si="5"/>
        <v>4129.833333333333</v>
      </c>
      <c r="K36" s="16">
        <f t="shared" si="7"/>
        <v>229.22169036400837</v>
      </c>
      <c r="L36" s="31">
        <f t="shared" si="8"/>
        <v>5.5503859808065314</v>
      </c>
      <c r="M36" s="15">
        <f t="shared" si="6"/>
        <v>8259.6666666666661</v>
      </c>
      <c r="N36" s="26">
        <v>3995</v>
      </c>
      <c r="O36" s="16">
        <f t="shared" si="9"/>
        <v>7990</v>
      </c>
    </row>
    <row r="37" spans="1:15" ht="25.5" customHeight="1" x14ac:dyDescent="0.2">
      <c r="A37" s="52" t="s">
        <v>16</v>
      </c>
      <c r="B37" s="53"/>
      <c r="C37" s="53"/>
      <c r="D37" s="53"/>
      <c r="E37" s="53"/>
      <c r="F37" s="53"/>
      <c r="G37" s="53"/>
      <c r="H37" s="53"/>
      <c r="I37" s="53"/>
      <c r="J37" s="11"/>
      <c r="K37" s="12"/>
      <c r="L37" s="12"/>
      <c r="M37" s="13"/>
      <c r="N37" s="14"/>
      <c r="O37" s="25">
        <f>SUM(O5:O36)</f>
        <v>560830.69999999995</v>
      </c>
    </row>
    <row r="38" spans="1:15" ht="34.5" customHeight="1" x14ac:dyDescent="0.2">
      <c r="A38" s="20"/>
      <c r="B38" s="45" t="s">
        <v>19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ht="21.75" customHeight="1" x14ac:dyDescent="0.25">
      <c r="A39" s="22"/>
      <c r="B39" s="23" t="s">
        <v>7</v>
      </c>
      <c r="C39" s="23"/>
      <c r="D39" s="54">
        <v>46195</v>
      </c>
      <c r="E39" s="55"/>
      <c r="F39" s="55"/>
      <c r="G39" s="17"/>
      <c r="H39" s="18"/>
      <c r="I39" s="19"/>
      <c r="J39" s="19"/>
      <c r="K39" s="19"/>
      <c r="L39" s="19"/>
      <c r="M39" s="19"/>
      <c r="N39" s="19"/>
      <c r="O39" s="19"/>
    </row>
    <row r="40" spans="1:15" ht="21.75" hidden="1" customHeight="1" x14ac:dyDescent="0.2">
      <c r="A40" s="51" t="s">
        <v>9</v>
      </c>
      <c r="B40" s="51"/>
      <c r="C40" s="51"/>
      <c r="D40" s="51"/>
      <c r="E40" s="24"/>
      <c r="F40" s="5"/>
      <c r="G40" s="4"/>
      <c r="H40" s="5"/>
      <c r="I40" s="6"/>
      <c r="J40" s="6"/>
      <c r="K40" s="6"/>
      <c r="L40" s="6"/>
      <c r="M40" s="6"/>
      <c r="N40" s="6"/>
      <c r="O40" s="6"/>
    </row>
    <row r="41" spans="1:15" ht="21.75" customHeight="1" x14ac:dyDescent="0.25">
      <c r="A41" s="21"/>
      <c r="B41" s="23"/>
      <c r="C41" s="23"/>
      <c r="D41" s="50"/>
      <c r="E41" s="50"/>
      <c r="F41" s="50"/>
      <c r="G41" s="46"/>
      <c r="H41" s="46"/>
    </row>
    <row r="42" spans="1:15" ht="46.5" customHeight="1" x14ac:dyDescent="0.2"/>
    <row r="43" spans="1:15" ht="36" customHeight="1" x14ac:dyDescent="0.2"/>
    <row r="44" spans="1:15" ht="36" customHeight="1" x14ac:dyDescent="0.2"/>
    <row r="45" spans="1:15" ht="36" customHeight="1" x14ac:dyDescent="0.2"/>
    <row r="46" spans="1:15" ht="36" customHeight="1" x14ac:dyDescent="0.2"/>
    <row r="47" spans="1:15" ht="55.5" customHeight="1" x14ac:dyDescent="0.2"/>
    <row r="48" spans="1:15" ht="36" customHeight="1" x14ac:dyDescent="0.2"/>
    <row r="49" spans="1:15" ht="36" customHeight="1" x14ac:dyDescent="0.2"/>
    <row r="50" spans="1:15" ht="52.5" customHeight="1" x14ac:dyDescent="0.2"/>
    <row r="51" spans="1:15" ht="51" customHeight="1" x14ac:dyDescent="0.2"/>
    <row r="52" spans="1:15" s="3" customFormat="1" ht="32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s="3" customFormat="1" ht="52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customHeight="1" x14ac:dyDescent="0.2"/>
    <row r="55" spans="1:15" s="6" customFormat="1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s="6" customFormat="1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s="6" customFormat="1" ht="32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s="7" customFormat="1" ht="2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s="6" customFormat="1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</sheetData>
  <autoFilter ref="A4:O38"/>
  <mergeCells count="19">
    <mergeCell ref="B38:O38"/>
    <mergeCell ref="G41:H41"/>
    <mergeCell ref="M3:M4"/>
    <mergeCell ref="N3:N4"/>
    <mergeCell ref="O3:O4"/>
    <mergeCell ref="D41:F41"/>
    <mergeCell ref="A40:D40"/>
    <mergeCell ref="A37:I37"/>
    <mergeCell ref="D39:F39"/>
    <mergeCell ref="C3:C4"/>
    <mergeCell ref="A1:O1"/>
    <mergeCell ref="A3:A4"/>
    <mergeCell ref="B3:B4"/>
    <mergeCell ref="D3:D4"/>
    <mergeCell ref="E3:E4"/>
    <mergeCell ref="F3:H3"/>
    <mergeCell ref="J3:L3"/>
    <mergeCell ref="D2:O2"/>
    <mergeCell ref="I3:I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1</cp:lastModifiedBy>
  <cp:lastPrinted>2026-06-23T13:44:05Z</cp:lastPrinted>
  <dcterms:created xsi:type="dcterms:W3CDTF">2014-01-15T18:15:09Z</dcterms:created>
  <dcterms:modified xsi:type="dcterms:W3CDTF">2026-06-26T07:53:26Z</dcterms:modified>
</cp:coreProperties>
</file>