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batova_m\Desktop\Березка\Декорации к новому сезону\"/>
    </mc:Choice>
  </mc:AlternateContent>
  <bookViews>
    <workbookView xWindow="0" yWindow="0" windowWidth="28800" windowHeight="12030"/>
  </bookViews>
  <sheets>
    <sheet name="Расчет цены (2)" sheetId="1" r:id="rId1"/>
  </sheets>
  <definedNames>
    <definedName name="_xlnm.Print_Area" localSheetId="0">'Расчет цены (2)'!$A$1:$N$12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M5" i="1" s="1"/>
  <c r="N5" i="1" s="1"/>
  <c r="L5" i="1"/>
  <c r="I6" i="1"/>
  <c r="M6" i="1" s="1"/>
  <c r="N6" i="1" s="1"/>
  <c r="J6" i="1"/>
  <c r="K6" i="1" s="1"/>
  <c r="L6" i="1"/>
  <c r="I7" i="1"/>
  <c r="M7" i="1" s="1"/>
  <c r="N7" i="1" s="1"/>
  <c r="L7" i="1"/>
  <c r="I8" i="1"/>
  <c r="M8" i="1" s="1"/>
  <c r="N8" i="1" s="1"/>
  <c r="L8" i="1"/>
  <c r="I9" i="1"/>
  <c r="J9" i="1" s="1"/>
  <c r="K9" i="1" s="1"/>
  <c r="L9" i="1"/>
  <c r="M9" i="1"/>
  <c r="N9" i="1"/>
  <c r="J5" i="1" l="1"/>
  <c r="K5" i="1" s="1"/>
  <c r="J8" i="1"/>
  <c r="K8" i="1" s="1"/>
  <c r="J7" i="1"/>
  <c r="K7" i="1" s="1"/>
  <c r="N10" i="1"/>
</calcChain>
</file>

<file path=xl/sharedStrings.xml><?xml version="1.0" encoding="utf-8"?>
<sst xmlns="http://schemas.openxmlformats.org/spreadsheetml/2006/main" count="35" uniqueCount="29">
  <si>
    <t>ИТОГО:</t>
  </si>
  <si>
    <t>шт</t>
  </si>
  <si>
    <t>Крепеж для труб ПП РВК двойной 25 мм</t>
  </si>
  <si>
    <t>Соединитель 3-х труб угловой регулируемый хром, сталь, d трубы 25мм</t>
  </si>
  <si>
    <t>Штанга мебельная круглая d 25мм, L 3000 мм, хром</t>
  </si>
  <si>
    <t>Труборез  Левша  Joker type 5 малый 3-32 мм</t>
  </si>
  <si>
    <t>Фанера ФК 10мм 1525*1525 мм 4/4 нешлифованная</t>
  </si>
  <si>
    <t>Н(М)ЦК, ЦКЕП контракта с учетом округления цены за единицу (руб.)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</si>
  <si>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</si>
  <si>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</si>
  <si>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</si>
  <si>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</si>
  <si>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</si>
  <si>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 xml:space="preserve">Поставщик №3 </t>
  </si>
  <si>
    <t xml:space="preserve">Поставщик №2 </t>
  </si>
  <si>
    <t xml:space="preserve">Поставщик №1 </t>
  </si>
  <si>
    <t>Н(М)ЦК, ЦКЕП, определяемая методом сопоставимых рыночных цен (анализа рынка)*</t>
  </si>
  <si>
    <t>Однородность совокупности значений выявленных цен, используемых в расчете Н(М)ЦК, ЦКЕП</t>
  </si>
  <si>
    <t>Коммерческие предложения (руб./ед.изм.)</t>
  </si>
  <si>
    <t>Кол-во</t>
  </si>
  <si>
    <t>Ед. изм</t>
  </si>
  <si>
    <t>ОКПД 2/КТРУ</t>
  </si>
  <si>
    <t>Наименование предмета контракта</t>
  </si>
  <si>
    <t>№</t>
  </si>
  <si>
    <t>Начальная (максимальная) цена контракта установлена в соответствии с приказом Минэкономразвития РФ от 02,10,13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методом сопоставимых рыночных цен (анализа рынка) на товары, работы, услуги являющиеся предметом аукциона, так как является приоритетным для определения и обоснования НМЦК, в соответствии с п, 3,7,1, вышеуказанного нормативного акта Заказчиком были направлены соответствующие запросы о предоставлении ценовой информации поставщикам, подрядчикам, исполнителям являющихся предметом закупки, осуществлен поиск ценовой информации в реестре контрактов, заключенных заказчиками, исследованы информационные сайты, в соответствии  с п,3,19, Заказчик использовал цены предлагаемые тремя различными поставщиками, подрядчиками, исполнителями.</t>
  </si>
  <si>
    <t xml:space="preserve">ОБОСНОВАНИЕ НАЧАЛЬНОЙ  (МАКСИМАЛЬНОЙ) ЦЕНЫ КОНТРАКТА (НМЦК) </t>
  </si>
  <si>
    <t>16.21.12.110</t>
  </si>
  <si>
    <t>25.73.30.153</t>
  </si>
  <si>
    <t>25.72.14.130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</si>
</sst>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#,##0.00\ &quot;₽&quot;;\-#,##0.00\ &quot;₽&quot;"/>
  </numFmts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7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Alignment="1" applyProtection="1">
      <alignment horizontal="right" vertical="center" wrapText="1"/>
      <protection locked="0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762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762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3</xdr:row>
      <xdr:rowOff>1628775</xdr:rowOff>
    </xdr:from>
    <xdr:to>
      <xdr:col>12</xdr:col>
      <xdr:colOff>9525</xdr:colOff>
      <xdr:row>3</xdr:row>
      <xdr:rowOff>1981200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762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161925</xdr:colOff>
      <xdr:row>3</xdr:row>
      <xdr:rowOff>1466850</xdr:rowOff>
    </xdr:from>
    <xdr:to>
      <xdr:col>11</xdr:col>
      <xdr:colOff>314325</xdr:colOff>
      <xdr:row>3</xdr:row>
      <xdr:rowOff>1695450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76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view="pageBreakPreview" zoomScale="90" zoomScaleNormal="90" zoomScaleSheetLayoutView="90" workbookViewId="0">
      <selection activeCell="B7" sqref="B7"/>
    </sheetView>
  </sheetViews>
  <sheetFormatPr defaultRowHeight="12.75" x14ac:dyDescent="0.2"/>
  <cols>
    <col min="1" max="1" width="3.140625" style="1" customWidth="1"/>
    <col min="2" max="2" width="49.85546875" style="1" customWidth="1"/>
    <col min="3" max="3" width="20.140625" style="1" customWidth="1"/>
    <col min="4" max="4" width="6.85546875" style="1" bestFit="1" customWidth="1"/>
    <col min="5" max="5" width="6.85546875" style="1" customWidth="1"/>
    <col min="6" max="6" width="14.5703125" style="1" hidden="1" customWidth="1"/>
    <col min="7" max="7" width="14.28515625" style="1" hidden="1" customWidth="1"/>
    <col min="8" max="8" width="14.42578125" style="1" hidden="1" customWidth="1"/>
    <col min="9" max="9" width="15.5703125" style="1" hidden="1" customWidth="1"/>
    <col min="10" max="10" width="15.42578125" style="1" hidden="1" customWidth="1"/>
    <col min="11" max="11" width="14.28515625" style="1" hidden="1" customWidth="1"/>
    <col min="12" max="12" width="21.140625" style="1" hidden="1" customWidth="1"/>
    <col min="13" max="13" width="14.85546875" style="1" customWidth="1"/>
    <col min="14" max="14" width="17.5703125" style="1" customWidth="1"/>
    <col min="15" max="16384" width="9.140625" style="1"/>
  </cols>
  <sheetData>
    <row r="1" spans="1:14" x14ac:dyDescent="0.2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73.5" customHeight="1" x14ac:dyDescent="0.2">
      <c r="A2" s="30" t="s">
        <v>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</row>
    <row r="3" spans="1:14" ht="46.15" customHeight="1" x14ac:dyDescent="0.2">
      <c r="A3" s="27" t="s">
        <v>23</v>
      </c>
      <c r="B3" s="27" t="s">
        <v>22</v>
      </c>
      <c r="C3" s="27" t="s">
        <v>21</v>
      </c>
      <c r="D3" s="27" t="s">
        <v>20</v>
      </c>
      <c r="E3" s="27" t="s">
        <v>19</v>
      </c>
      <c r="F3" s="23" t="s">
        <v>18</v>
      </c>
      <c r="G3" s="22"/>
      <c r="H3" s="21"/>
      <c r="I3" s="26" t="s">
        <v>17</v>
      </c>
      <c r="J3" s="25"/>
      <c r="K3" s="24"/>
      <c r="L3" s="23" t="s">
        <v>16</v>
      </c>
      <c r="M3" s="22"/>
      <c r="N3" s="21"/>
    </row>
    <row r="4" spans="1:14" ht="158.25" customHeight="1" x14ac:dyDescent="0.2">
      <c r="A4" s="20"/>
      <c r="B4" s="20"/>
      <c r="C4" s="19"/>
      <c r="D4" s="19"/>
      <c r="E4" s="19"/>
      <c r="F4" s="18" t="s">
        <v>15</v>
      </c>
      <c r="G4" s="18" t="s">
        <v>14</v>
      </c>
      <c r="H4" s="18" t="s">
        <v>13</v>
      </c>
      <c r="I4" s="15" t="s">
        <v>12</v>
      </c>
      <c r="J4" s="15" t="s">
        <v>11</v>
      </c>
      <c r="K4" s="17" t="s">
        <v>10</v>
      </c>
      <c r="L4" s="16" t="s">
        <v>9</v>
      </c>
      <c r="M4" s="15" t="s">
        <v>8</v>
      </c>
      <c r="N4" s="15" t="s">
        <v>7</v>
      </c>
    </row>
    <row r="5" spans="1:14" ht="15" x14ac:dyDescent="0.2">
      <c r="A5" s="14">
        <v>1</v>
      </c>
      <c r="B5" s="13" t="s">
        <v>6</v>
      </c>
      <c r="C5" s="12" t="s">
        <v>26</v>
      </c>
      <c r="D5" s="11" t="s">
        <v>1</v>
      </c>
      <c r="E5" s="32">
        <v>1</v>
      </c>
      <c r="F5" s="10">
        <v>875</v>
      </c>
      <c r="G5" s="10">
        <v>558</v>
      </c>
      <c r="H5" s="10">
        <v>828</v>
      </c>
      <c r="I5" s="9">
        <f>AVERAGE(F5:H5)</f>
        <v>753.66666666666663</v>
      </c>
      <c r="J5" s="9">
        <f>SQRT(((SUM((POWER(H5-I5,2)),(POWER(G5-I5,2)),(POWER(F5-I5,2))))/(COLUMNS(F5:H5)-1)))</f>
        <v>171.0740580372528</v>
      </c>
      <c r="K5" s="9">
        <f>J5/I5*100</f>
        <v>22.698901995212665</v>
      </c>
      <c r="L5" s="7">
        <f>((E5/3)*(SUM(F5:H5)))</f>
        <v>753.66666666666663</v>
      </c>
      <c r="M5" s="8">
        <f>I5</f>
        <v>753.66666666666663</v>
      </c>
      <c r="N5" s="7">
        <f>M5*E5</f>
        <v>753.66666666666663</v>
      </c>
    </row>
    <row r="6" spans="1:14" ht="15" x14ac:dyDescent="0.2">
      <c r="A6" s="14">
        <v>2</v>
      </c>
      <c r="B6" s="13" t="s">
        <v>5</v>
      </c>
      <c r="C6" s="12" t="s">
        <v>27</v>
      </c>
      <c r="D6" s="11" t="s">
        <v>1</v>
      </c>
      <c r="E6" s="32">
        <v>1</v>
      </c>
      <c r="F6" s="10">
        <v>569</v>
      </c>
      <c r="G6" s="10">
        <v>599</v>
      </c>
      <c r="H6" s="10">
        <v>626</v>
      </c>
      <c r="I6" s="9">
        <f>AVERAGE(F6:H6)</f>
        <v>598</v>
      </c>
      <c r="J6" s="9">
        <f>SQRT(((SUM((POWER(H6-I6,2)),(POWER(G6-I6,2)),(POWER(F6-I6,2))))/(COLUMNS(F6:H6)-1)))</f>
        <v>28.513154858766505</v>
      </c>
      <c r="K6" s="9">
        <f>J6/I6*100</f>
        <v>4.768086096783696</v>
      </c>
      <c r="L6" s="7">
        <f>((E6/3)*(SUM(F6:H6)))</f>
        <v>598</v>
      </c>
      <c r="M6" s="8">
        <f>I6</f>
        <v>598</v>
      </c>
      <c r="N6" s="7">
        <f>M6*E6</f>
        <v>598</v>
      </c>
    </row>
    <row r="7" spans="1:14" ht="15" x14ac:dyDescent="0.2">
      <c r="A7" s="14">
        <v>3</v>
      </c>
      <c r="B7" s="13" t="s">
        <v>4</v>
      </c>
      <c r="C7" s="12" t="s">
        <v>28</v>
      </c>
      <c r="D7" s="11" t="s">
        <v>1</v>
      </c>
      <c r="E7" s="32">
        <v>36</v>
      </c>
      <c r="F7" s="10">
        <v>374.42</v>
      </c>
      <c r="G7" s="10">
        <v>613</v>
      </c>
      <c r="H7" s="10">
        <v>609</v>
      </c>
      <c r="I7" s="9">
        <f>AVERAGE(F7:H7)</f>
        <v>532.14</v>
      </c>
      <c r="J7" s="9">
        <f>SQRT(((SUM((POWER(H7-I7,2)),(POWER(G7-I7,2)),(POWER(F7-I7,2))))/(COLUMNS(F7:H7)-1)))</f>
        <v>136.60416831121955</v>
      </c>
      <c r="K7" s="9">
        <f>J7/I7*100</f>
        <v>25.670719793892498</v>
      </c>
      <c r="L7" s="7">
        <f>((E7/3)*(SUM(F7:H7)))</f>
        <v>19157.04</v>
      </c>
      <c r="M7" s="8">
        <f>I7</f>
        <v>532.14</v>
      </c>
      <c r="N7" s="7">
        <f>M7*E7</f>
        <v>19157.04</v>
      </c>
    </row>
    <row r="8" spans="1:14" ht="30" x14ac:dyDescent="0.2">
      <c r="A8" s="14">
        <v>4</v>
      </c>
      <c r="B8" s="13" t="s">
        <v>3</v>
      </c>
      <c r="C8" s="12" t="s">
        <v>28</v>
      </c>
      <c r="D8" s="11" t="s">
        <v>1</v>
      </c>
      <c r="E8" s="32">
        <v>48</v>
      </c>
      <c r="F8" s="10">
        <v>385</v>
      </c>
      <c r="G8" s="10">
        <v>289</v>
      </c>
      <c r="H8" s="10">
        <v>444</v>
      </c>
      <c r="I8" s="9">
        <f>AVERAGE(F8:H8)</f>
        <v>372.66666666666669</v>
      </c>
      <c r="J8" s="9">
        <f>SQRT(((SUM((POWER(H8-I8,2)),(POWER(G8-I8,2)),(POWER(F8-I8,2))))/(COLUMNS(F8:H8)-1)))</f>
        <v>78.232559291725423</v>
      </c>
      <c r="K8" s="9">
        <f>J8/I8*100</f>
        <v>20.992636661464779</v>
      </c>
      <c r="L8" s="7">
        <f>((E8/3)*(SUM(F8:H8)))</f>
        <v>17888</v>
      </c>
      <c r="M8" s="8">
        <f>I8</f>
        <v>372.66666666666669</v>
      </c>
      <c r="N8" s="7">
        <f>M8*E8</f>
        <v>17888</v>
      </c>
    </row>
    <row r="9" spans="1:14" ht="15" x14ac:dyDescent="0.2">
      <c r="A9" s="14">
        <v>5</v>
      </c>
      <c r="B9" s="13" t="s">
        <v>2</v>
      </c>
      <c r="C9" s="12" t="s">
        <v>28</v>
      </c>
      <c r="D9" s="11" t="s">
        <v>1</v>
      </c>
      <c r="E9" s="32">
        <v>18</v>
      </c>
      <c r="F9" s="10">
        <v>12</v>
      </c>
      <c r="G9" s="10">
        <v>31</v>
      </c>
      <c r="H9" s="10">
        <v>7.5</v>
      </c>
      <c r="I9" s="9">
        <f>AVERAGE(F9:H9)</f>
        <v>16.833333333333332</v>
      </c>
      <c r="J9" s="9">
        <f>SQRT(((SUM((POWER(H9-I9,2)),(POWER(G9-I9,2)),(POWER(F9-I9,2))))/(COLUMNS(F9:H9)-1)))</f>
        <v>12.473304828045105</v>
      </c>
      <c r="K9" s="9">
        <f>J9/I9*100</f>
        <v>74.098840562644199</v>
      </c>
      <c r="L9" s="7">
        <f>((E9/3)*(SUM(F9:H9)))</f>
        <v>303</v>
      </c>
      <c r="M9" s="8">
        <f>I9</f>
        <v>16.833333333333332</v>
      </c>
      <c r="N9" s="7">
        <f>M9*E9</f>
        <v>303</v>
      </c>
    </row>
    <row r="10" spans="1:14" s="2" customFormat="1" ht="15.75" customHeight="1" x14ac:dyDescent="0.25">
      <c r="A10" s="6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4"/>
      <c r="N10" s="3">
        <f>SUM(N5:N9)</f>
        <v>38699.706666666665</v>
      </c>
    </row>
  </sheetData>
  <mergeCells count="11">
    <mergeCell ref="L3:N3"/>
    <mergeCell ref="A10:M10"/>
    <mergeCell ref="A1:N1"/>
    <mergeCell ref="A2:N2"/>
    <mergeCell ref="A3:A4"/>
    <mergeCell ref="B3:B4"/>
    <mergeCell ref="C3:C4"/>
    <mergeCell ref="D3:D4"/>
    <mergeCell ref="E3:E4"/>
    <mergeCell ref="F3:H3"/>
    <mergeCell ref="I3:K3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 (2)</vt:lpstr>
      <vt:lpstr>'Расчет цены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Горбатова</dc:creator>
  <cp:lastModifiedBy>Мария В. Горбатова</cp:lastModifiedBy>
  <cp:lastPrinted>2026-08-27T12:49:48Z</cp:lastPrinted>
  <dcterms:created xsi:type="dcterms:W3CDTF">2026-08-27T12:43:21Z</dcterms:created>
  <dcterms:modified xsi:type="dcterms:W3CDTF">2026-08-27T13:06:58Z</dcterms:modified>
</cp:coreProperties>
</file>