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642EF3DC-4619-4F6F-B1E8-D4CF9FED11B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6" l="1"/>
  <c r="P15" i="6" s="1"/>
  <c r="L15" i="6"/>
  <c r="K15" i="6"/>
  <c r="J15" i="6"/>
  <c r="O14" i="6"/>
  <c r="P14" i="6" s="1"/>
  <c r="L14" i="6"/>
  <c r="K14" i="6"/>
  <c r="J14" i="6"/>
  <c r="O16" i="6"/>
  <c r="P16" i="6" s="1"/>
  <c r="L16" i="6"/>
  <c r="K16" i="6"/>
  <c r="J16" i="6"/>
  <c r="O13" i="6"/>
  <c r="P13" i="6" s="1"/>
  <c r="L13" i="6"/>
  <c r="K13" i="6"/>
  <c r="J13" i="6"/>
  <c r="O12" i="6" l="1"/>
  <c r="P12" i="6" s="1"/>
  <c r="L12" i="6"/>
  <c r="K12" i="6"/>
  <c r="J12" i="6"/>
  <c r="O11" i="6"/>
  <c r="P11" i="6" s="1"/>
  <c r="L11" i="6"/>
  <c r="K11" i="6"/>
  <c r="J11" i="6"/>
  <c r="O10" i="6"/>
  <c r="P10" i="6" s="1"/>
  <c r="L10" i="6"/>
  <c r="K10" i="6"/>
  <c r="J10" i="6"/>
  <c r="O9" i="6" l="1"/>
  <c r="P9" i="6" s="1"/>
  <c r="L9" i="6"/>
  <c r="K9" i="6"/>
  <c r="J9" i="6"/>
  <c r="O17" i="6" l="1"/>
  <c r="P17" i="6" s="1"/>
  <c r="P18" i="6" s="1"/>
  <c r="E19" i="6" s="1"/>
  <c r="L17" i="6"/>
  <c r="K17" i="6"/>
  <c r="J17" i="6"/>
</calcChain>
</file>

<file path=xl/sharedStrings.xml><?xml version="1.0" encoding="utf-8"?>
<sst xmlns="http://schemas.openxmlformats.org/spreadsheetml/2006/main" count="57" uniqueCount="36">
  <si>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</si>
  <si>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</si>
  <si>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</si>
  <si>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</si>
  <si>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</si>
  <si>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</si>
  <si>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</si>
  <si>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</si>
  <si>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</si>
  <si>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</si>
  <si>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</si>
  <si>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</si>
  <si>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</si>
  <si>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</si>
  <si>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</si>
  <si>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</si>
  <si>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шт</t>
  </si>
  <si>
    <t>32.30.15.111</t>
  </si>
  <si>
    <t>32.30.15.112</t>
  </si>
  <si>
    <t>32.30.15.113</t>
  </si>
  <si>
    <t>32.30.15.114</t>
  </si>
  <si>
    <t>Коммерческое предложение Поставщика №1 от 10.07.2026 №02/07</t>
  </si>
  <si>
    <t>Поставка спортивного инвентаря для ФГБОУ ВО "ПГТУ"</t>
  </si>
  <si>
    <t>Мяч баскетбольный Wilson NCAA ERA</t>
  </si>
  <si>
    <t>Мяч волейбольный Joma High
Performance</t>
  </si>
  <si>
    <t>Ракетки для багминтона Torres HOBBY 1</t>
  </si>
  <si>
    <t>Сетка для ворот для минифутбола 3х2м,яч.100х100мм,нить 2.2мм (2шт.)</t>
  </si>
  <si>
    <t>Сетка для баскетбола Torres</t>
  </si>
  <si>
    <t>Сетка для бадминтона Torres</t>
  </si>
  <si>
    <t>Волан для бадминтона Torres 150</t>
  </si>
  <si>
    <t>Сетка для волейбола 9.5х1 м, лента, нейлоновый трос, яч. 100х100 мм, 3 мм .</t>
  </si>
  <si>
    <t>Мяч для мини футбола Joma Grafity III</t>
  </si>
  <si>
    <t>пр-во</t>
  </si>
  <si>
    <t xml:space="preserve">Коммерческое предложение Поставщика № 2 </t>
  </si>
  <si>
    <t xml:space="preserve">Коммерческое предложение Поставщика № 3 </t>
  </si>
  <si>
    <t>Наименьшее значение цены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</si>
</sst>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0" fontId="13" fillId="0" borderId="0" xfId="0" applyFont="1" applyFill="1"/>
    <xf numFmtId="4" fontId="1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5" fillId="0" borderId="10" xfId="0" applyNumberFormat="1" applyFont="1" applyFill="1" applyBorder="1" applyAlignment="1">
      <alignment horizontal="center" vertical="center"/>
    </xf>
    <xf numFmtId="0" fontId="13" fillId="0" borderId="0" xfId="0" applyFont="1" applyBorder="1"/>
    <xf numFmtId="4" fontId="9" fillId="0" borderId="0" xfId="0" applyNumberFormat="1" applyFont="1" applyAlignment="1">
      <alignment wrapText="1"/>
    </xf>
    <xf numFmtId="4" fontId="8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="115" zoomScaleNormal="115" zoomScaleSheetLayoutView="130" workbookViewId="0">
      <selection activeCell="B2" sqref="B2:P2"/>
    </sheetView>
  </sheetViews>
  <sheetFormatPr defaultRowHeight="15" x14ac:dyDescent="0.25"/>
  <cols>
    <col min="1" max="1" width="4.140625" style="32" customWidth="1"/>
    <col min="2" max="2" width="30.42578125" style="32" customWidth="1"/>
    <col min="3" max="3" width="12" style="32" customWidth="1"/>
    <col min="4" max="4" width="5" style="32" customWidth="1"/>
    <col min="5" max="6" width="12" style="32" customWidth="1"/>
    <col min="7" max="7" width="11.7109375" style="32" customWidth="1"/>
    <col min="8" max="8" width="2.7109375" style="32" customWidth="1"/>
    <col min="9" max="9" width="2.85546875" style="32" customWidth="1"/>
    <col min="10" max="10" width="8" style="32" customWidth="1"/>
    <col min="11" max="11" width="9.7109375" style="32" customWidth="1"/>
    <col min="12" max="12" width="9.140625" style="32"/>
    <col min="13" max="13" width="8.140625" style="32" customWidth="1"/>
    <col min="14" max="14" width="9.140625" style="32"/>
    <col min="15" max="15" width="10.42578125" style="32" customWidth="1"/>
    <col min="16" max="16" width="13" style="32" customWidth="1"/>
    <col min="17" max="16384" width="9.140625" style="32"/>
  </cols>
  <sheetData>
    <row r="1" spans="1:16" ht="16.5" customHeight="1" x14ac:dyDescent="0.25">
      <c r="A1" s="1"/>
      <c r="B1" s="49" t="s">
        <v>11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2"/>
    </row>
    <row r="2" spans="1:16" s="33" customFormat="1" ht="16.5" customHeight="1" x14ac:dyDescent="0.25">
      <c r="A2" s="22"/>
      <c r="B2" s="50" t="s">
        <v>22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customHeight="1" x14ac:dyDescent="0.25">
      <c r="B3" s="51" t="s">
        <v>10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42" t="s">
        <v>9</v>
      </c>
      <c r="B5" s="42" t="s">
        <v>0</v>
      </c>
      <c r="C5" s="43" t="s">
        <v>13</v>
      </c>
      <c r="D5" s="46" t="s">
        <v>14</v>
      </c>
      <c r="E5" s="42" t="s">
        <v>1</v>
      </c>
      <c r="F5" s="42"/>
      <c r="G5" s="42"/>
      <c r="H5" s="42"/>
      <c r="I5" s="42"/>
      <c r="J5" s="42" t="s">
        <v>2</v>
      </c>
      <c r="K5" s="52" t="s">
        <v>3</v>
      </c>
      <c r="L5" s="52" t="s">
        <v>4</v>
      </c>
      <c r="M5" s="42" t="s">
        <v>5</v>
      </c>
      <c r="N5" s="42" t="s">
        <v>6</v>
      </c>
      <c r="O5" s="42" t="s">
        <v>12</v>
      </c>
      <c r="P5" s="53" t="s">
        <v>7</v>
      </c>
    </row>
    <row r="6" spans="1:16" ht="76.5" customHeight="1" x14ac:dyDescent="0.25">
      <c r="A6" s="42"/>
      <c r="B6" s="42"/>
      <c r="C6" s="44"/>
      <c r="D6" s="46"/>
      <c r="E6" s="29" t="s">
        <v>21</v>
      </c>
      <c r="F6" s="29" t="s">
        <v>33</v>
      </c>
      <c r="G6" s="29" t="s">
        <v>34</v>
      </c>
      <c r="H6" s="16">
        <v>4</v>
      </c>
      <c r="I6" s="16">
        <v>5</v>
      </c>
      <c r="J6" s="42"/>
      <c r="K6" s="52"/>
      <c r="L6" s="52"/>
      <c r="M6" s="42"/>
      <c r="N6" s="42"/>
      <c r="O6" s="42"/>
      <c r="P6" s="53"/>
    </row>
    <row r="7" spans="1:16" ht="16.5" customHeight="1" x14ac:dyDescent="0.25">
      <c r="A7" s="42"/>
      <c r="B7" s="42"/>
      <c r="C7" s="45"/>
      <c r="D7" s="46"/>
      <c r="E7" s="42" t="s">
        <v>8</v>
      </c>
      <c r="F7" s="42"/>
      <c r="G7" s="42"/>
      <c r="H7" s="42"/>
      <c r="I7" s="42"/>
      <c r="J7" s="42"/>
      <c r="K7" s="52"/>
      <c r="L7" s="52"/>
      <c r="M7" s="42"/>
      <c r="N7" s="42"/>
      <c r="O7" s="42"/>
      <c r="P7" s="53"/>
    </row>
    <row r="8" spans="1:16" ht="12.75" customHeight="1" x14ac:dyDescent="0.25">
      <c r="A8" s="18">
        <v>1</v>
      </c>
      <c r="B8" s="16">
        <v>2</v>
      </c>
      <c r="C8" s="19">
        <v>3</v>
      </c>
      <c r="D8" s="16">
        <v>2</v>
      </c>
      <c r="E8" s="30">
        <v>4</v>
      </c>
      <c r="F8" s="30">
        <v>5</v>
      </c>
      <c r="G8" s="30">
        <v>6</v>
      </c>
      <c r="H8" s="30"/>
      <c r="I8" s="30"/>
      <c r="J8" s="30">
        <v>7</v>
      </c>
      <c r="K8" s="6">
        <v>8</v>
      </c>
      <c r="L8" s="6">
        <v>9</v>
      </c>
      <c r="M8" s="30">
        <v>10</v>
      </c>
      <c r="N8" s="30">
        <v>11</v>
      </c>
      <c r="O8" s="30">
        <v>12</v>
      </c>
      <c r="P8" s="7">
        <v>13</v>
      </c>
    </row>
    <row r="9" spans="1:16" s="35" customFormat="1" ht="24" customHeight="1" x14ac:dyDescent="0.2">
      <c r="A9" s="25">
        <v>1</v>
      </c>
      <c r="B9" s="27" t="s">
        <v>23</v>
      </c>
      <c r="C9" s="26" t="s">
        <v>17</v>
      </c>
      <c r="D9" s="27" t="s">
        <v>32</v>
      </c>
      <c r="E9" s="39">
        <v>2550</v>
      </c>
      <c r="F9" s="34">
        <v>3500</v>
      </c>
      <c r="G9" s="34">
        <v>4700</v>
      </c>
      <c r="H9" s="24"/>
      <c r="I9" s="17"/>
      <c r="J9" s="21">
        <f t="shared" ref="J9" si="0">IF(ISERROR(AVERAGE(E9:I9)),0,AVERAGE(E9:I9))</f>
        <v>3583.3333333333335</v>
      </c>
      <c r="K9" s="21">
        <f t="shared" ref="K9" si="1">IF(ISERROR(STDEVA(E9:I9)),0,STDEVA(E9:I9))</f>
        <v>1077.4197572595986</v>
      </c>
      <c r="L9" s="28">
        <f t="shared" ref="L9" si="2">IF(ISERROR(STDEVA(E9:I9)/(SUM(E9:I9)/COUNTIF(E9:I9,"&gt;0"))),0,STDEVA(E9:I9)/(SUM(E9:I9)/COUNTIF(E9:I9,"&gt;0")))</f>
        <v>0.30067528109570191</v>
      </c>
      <c r="M9" s="40" t="s">
        <v>16</v>
      </c>
      <c r="N9" s="40">
        <v>10</v>
      </c>
      <c r="O9" s="41">
        <f t="shared" ref="O9" si="3">IF(ISERROR(ROUND(AVERAGE(E9:I9),2)),0,ROUND(AVERAGE(E9:I9),2))</f>
        <v>3583.33</v>
      </c>
      <c r="P9" s="41">
        <f t="shared" ref="P9" si="4">N9*O9</f>
        <v>35833.300000000003</v>
      </c>
    </row>
    <row r="10" spans="1:16" s="35" customFormat="1" ht="24" customHeight="1" x14ac:dyDescent="0.2">
      <c r="A10" s="25">
        <v>2</v>
      </c>
      <c r="B10" s="27" t="s">
        <v>24</v>
      </c>
      <c r="C10" s="26" t="s">
        <v>18</v>
      </c>
      <c r="D10" s="27" t="s">
        <v>32</v>
      </c>
      <c r="E10" s="39">
        <v>3300</v>
      </c>
      <c r="F10" s="34">
        <v>4380</v>
      </c>
      <c r="G10" s="34">
        <v>3700</v>
      </c>
      <c r="H10" s="24"/>
      <c r="I10" s="17"/>
      <c r="J10" s="21">
        <f t="shared" ref="J10:J15" si="5">IF(ISERROR(AVERAGE(E10:I10)),0,AVERAGE(E10:I10))</f>
        <v>3793.3333333333335</v>
      </c>
      <c r="K10" s="21">
        <f t="shared" ref="K10:K15" si="6">IF(ISERROR(STDEVA(E10:I10)),0,STDEVA(E10:I10))</f>
        <v>546.01587278515274</v>
      </c>
      <c r="L10" s="28">
        <f t="shared" ref="L10:L15" si="7">IF(ISERROR(STDEVA(E10:I10)/(SUM(E10:I10)/COUNTIF(E10:I10,"&gt;0"))),0,STDEVA(E10:I10)/(SUM(E10:I10)/COUNTIF(E10:I10,"&gt;0")))</f>
        <v>0.14394091549696469</v>
      </c>
      <c r="M10" s="40" t="s">
        <v>16</v>
      </c>
      <c r="N10" s="40">
        <v>10</v>
      </c>
      <c r="O10" s="41">
        <f t="shared" ref="O10:O15" si="8">IF(ISERROR(ROUND(AVERAGE(E10:I10),2)),0,ROUND(AVERAGE(E10:I10),2))</f>
        <v>3793.33</v>
      </c>
      <c r="P10" s="41">
        <f t="shared" ref="P10:P15" si="9">N10*O10</f>
        <v>37933.300000000003</v>
      </c>
    </row>
    <row r="11" spans="1:16" s="35" customFormat="1" ht="24" customHeight="1" x14ac:dyDescent="0.2">
      <c r="A11" s="25">
        <v>3</v>
      </c>
      <c r="B11" s="27" t="s">
        <v>31</v>
      </c>
      <c r="C11" s="26" t="s">
        <v>19</v>
      </c>
      <c r="D11" s="27" t="s">
        <v>32</v>
      </c>
      <c r="E11" s="39">
        <v>5500</v>
      </c>
      <c r="F11" s="34">
        <v>7800</v>
      </c>
      <c r="G11" s="34">
        <v>8300</v>
      </c>
      <c r="H11" s="24"/>
      <c r="I11" s="17"/>
      <c r="J11" s="21">
        <f t="shared" si="5"/>
        <v>7200</v>
      </c>
      <c r="K11" s="21">
        <f t="shared" si="6"/>
        <v>1493.3184523068078</v>
      </c>
      <c r="L11" s="28">
        <f t="shared" si="7"/>
        <v>0.20740534059816776</v>
      </c>
      <c r="M11" s="40" t="s">
        <v>16</v>
      </c>
      <c r="N11" s="40">
        <v>10</v>
      </c>
      <c r="O11" s="41">
        <f t="shared" si="8"/>
        <v>7200</v>
      </c>
      <c r="P11" s="41">
        <f t="shared" si="9"/>
        <v>72000</v>
      </c>
    </row>
    <row r="12" spans="1:16" s="35" customFormat="1" ht="24" customHeight="1" x14ac:dyDescent="0.2">
      <c r="A12" s="25">
        <v>4</v>
      </c>
      <c r="B12" s="27" t="s">
        <v>25</v>
      </c>
      <c r="C12" s="26" t="s">
        <v>20</v>
      </c>
      <c r="D12" s="27" t="s">
        <v>32</v>
      </c>
      <c r="E12" s="39">
        <v>1500</v>
      </c>
      <c r="F12" s="34">
        <v>2450</v>
      </c>
      <c r="G12" s="34">
        <v>2450</v>
      </c>
      <c r="H12" s="24"/>
      <c r="I12" s="17"/>
      <c r="J12" s="21">
        <f t="shared" si="5"/>
        <v>2133.3333333333335</v>
      </c>
      <c r="K12" s="21">
        <f t="shared" si="6"/>
        <v>548.48275573014416</v>
      </c>
      <c r="L12" s="28">
        <f t="shared" si="7"/>
        <v>0.25710129174850505</v>
      </c>
      <c r="M12" s="40" t="s">
        <v>16</v>
      </c>
      <c r="N12" s="40">
        <v>30</v>
      </c>
      <c r="O12" s="41">
        <f t="shared" si="8"/>
        <v>2133.33</v>
      </c>
      <c r="P12" s="41">
        <f t="shared" si="9"/>
        <v>63999.899999999994</v>
      </c>
    </row>
    <row r="13" spans="1:16" s="35" customFormat="1" ht="24" customHeight="1" x14ac:dyDescent="0.2">
      <c r="A13" s="25">
        <v>5</v>
      </c>
      <c r="B13" s="27" t="s">
        <v>29</v>
      </c>
      <c r="C13" s="26" t="s">
        <v>20</v>
      </c>
      <c r="D13" s="27" t="s">
        <v>32</v>
      </c>
      <c r="E13" s="39">
        <v>1000</v>
      </c>
      <c r="F13" s="34">
        <v>1470</v>
      </c>
      <c r="G13" s="34">
        <v>1800</v>
      </c>
      <c r="H13" s="24"/>
      <c r="I13" s="17"/>
      <c r="J13" s="21">
        <f t="shared" si="5"/>
        <v>1423.3333333333333</v>
      </c>
      <c r="K13" s="21">
        <f t="shared" si="6"/>
        <v>402.03648258999266</v>
      </c>
      <c r="L13" s="28">
        <f t="shared" si="7"/>
        <v>0.28246122898594334</v>
      </c>
      <c r="M13" s="40" t="s">
        <v>16</v>
      </c>
      <c r="N13" s="40">
        <v>30</v>
      </c>
      <c r="O13" s="41">
        <f t="shared" si="8"/>
        <v>1423.33</v>
      </c>
      <c r="P13" s="41">
        <f t="shared" si="9"/>
        <v>42699.899999999994</v>
      </c>
    </row>
    <row r="14" spans="1:16" s="35" customFormat="1" ht="24" customHeight="1" x14ac:dyDescent="0.2">
      <c r="A14" s="25">
        <v>6</v>
      </c>
      <c r="B14" s="27" t="s">
        <v>26</v>
      </c>
      <c r="C14" s="26" t="s">
        <v>19</v>
      </c>
      <c r="D14" s="27" t="s">
        <v>32</v>
      </c>
      <c r="E14" s="39">
        <v>2850</v>
      </c>
      <c r="F14" s="34">
        <v>4050</v>
      </c>
      <c r="G14" s="34">
        <v>5410</v>
      </c>
      <c r="H14" s="24"/>
      <c r="I14" s="17"/>
      <c r="J14" s="21">
        <f t="shared" si="5"/>
        <v>4103.333333333333</v>
      </c>
      <c r="K14" s="21">
        <f t="shared" si="6"/>
        <v>1280.8330622424346</v>
      </c>
      <c r="L14" s="28">
        <f t="shared" si="7"/>
        <v>0.31214453182187685</v>
      </c>
      <c r="M14" s="40" t="s">
        <v>16</v>
      </c>
      <c r="N14" s="40">
        <v>4</v>
      </c>
      <c r="O14" s="41">
        <f t="shared" si="8"/>
        <v>4103.33</v>
      </c>
      <c r="P14" s="41">
        <f t="shared" si="9"/>
        <v>16413.32</v>
      </c>
    </row>
    <row r="15" spans="1:16" s="35" customFormat="1" ht="24" customHeight="1" x14ac:dyDescent="0.2">
      <c r="A15" s="25">
        <v>7</v>
      </c>
      <c r="B15" s="27" t="s">
        <v>27</v>
      </c>
      <c r="C15" s="26" t="s">
        <v>17</v>
      </c>
      <c r="D15" s="27" t="s">
        <v>32</v>
      </c>
      <c r="E15" s="39">
        <v>1000</v>
      </c>
      <c r="F15" s="34">
        <v>1400</v>
      </c>
      <c r="G15" s="34">
        <v>1900</v>
      </c>
      <c r="H15" s="24"/>
      <c r="I15" s="17"/>
      <c r="J15" s="21">
        <f t="shared" si="5"/>
        <v>1433.3333333333333</v>
      </c>
      <c r="K15" s="21">
        <f t="shared" si="6"/>
        <v>450.92497528228961</v>
      </c>
      <c r="L15" s="28">
        <f t="shared" si="7"/>
        <v>0.3145988199643881</v>
      </c>
      <c r="M15" s="40" t="s">
        <v>16</v>
      </c>
      <c r="N15" s="40">
        <v>10</v>
      </c>
      <c r="O15" s="41">
        <f t="shared" si="8"/>
        <v>1433.33</v>
      </c>
      <c r="P15" s="41">
        <f t="shared" si="9"/>
        <v>14333.3</v>
      </c>
    </row>
    <row r="16" spans="1:16" s="35" customFormat="1" ht="24" customHeight="1" x14ac:dyDescent="0.2">
      <c r="A16" s="25">
        <v>8</v>
      </c>
      <c r="B16" s="27" t="s">
        <v>28</v>
      </c>
      <c r="C16" s="26" t="s">
        <v>20</v>
      </c>
      <c r="D16" s="27" t="s">
        <v>32</v>
      </c>
      <c r="E16" s="39">
        <v>4000</v>
      </c>
      <c r="F16" s="34">
        <v>4100</v>
      </c>
      <c r="G16" s="34">
        <v>4200</v>
      </c>
      <c r="H16" s="24"/>
      <c r="I16" s="17"/>
      <c r="J16" s="21">
        <f t="shared" ref="J16" si="10">IF(ISERROR(AVERAGE(E16:I16)),0,AVERAGE(E16:I16))</f>
        <v>4100</v>
      </c>
      <c r="K16" s="21">
        <f t="shared" ref="K16" si="11">IF(ISERROR(STDEVA(E16:I16)),0,STDEVA(E16:I16))</f>
        <v>100</v>
      </c>
      <c r="L16" s="28">
        <f t="shared" ref="L16" si="12">IF(ISERROR(STDEVA(E16:I16)/(SUM(E16:I16)/COUNTIF(E16:I16,"&gt;0"))),0,STDEVA(E16:I16)/(SUM(E16:I16)/COUNTIF(E16:I16,"&gt;0")))</f>
        <v>2.4390243902439025E-2</v>
      </c>
      <c r="M16" s="40" t="s">
        <v>16</v>
      </c>
      <c r="N16" s="40">
        <v>2</v>
      </c>
      <c r="O16" s="41">
        <f t="shared" ref="O16" si="13">IF(ISERROR(ROUND(AVERAGE(E16:I16),2)),0,ROUND(AVERAGE(E16:I16),2))</f>
        <v>4100</v>
      </c>
      <c r="P16" s="41">
        <f t="shared" ref="P16" si="14">N16*O16</f>
        <v>8200</v>
      </c>
    </row>
    <row r="17" spans="1:16" s="35" customFormat="1" ht="33.75" customHeight="1" x14ac:dyDescent="0.2">
      <c r="A17" s="25">
        <v>9</v>
      </c>
      <c r="B17" s="27" t="s">
        <v>30</v>
      </c>
      <c r="C17" s="26" t="s">
        <v>18</v>
      </c>
      <c r="D17" s="27" t="s">
        <v>32</v>
      </c>
      <c r="E17" s="39">
        <v>5100</v>
      </c>
      <c r="F17" s="34">
        <v>6700</v>
      </c>
      <c r="G17" s="34">
        <v>5700</v>
      </c>
      <c r="H17" s="24"/>
      <c r="I17" s="17"/>
      <c r="J17" s="21">
        <f t="shared" ref="J17" si="15">IF(ISERROR(AVERAGE(E17:I17)),0,AVERAGE(E17:I17))</f>
        <v>5833.333333333333</v>
      </c>
      <c r="K17" s="21">
        <f t="shared" ref="K17" si="16">IF(ISERROR(STDEVA(E17:I17)),0,STDEVA(E17:I17))</f>
        <v>808.29037686547758</v>
      </c>
      <c r="L17" s="28">
        <f t="shared" ref="L17" si="17">IF(ISERROR(STDEVA(E17:I17)/(SUM(E17:I17)/COUNTIF(E17:I17,"&gt;0"))),0,STDEVA(E17:I17)/(SUM(E17:I17)/COUNTIF(E17:I17,"&gt;0")))</f>
        <v>0.13856406460551046</v>
      </c>
      <c r="M17" s="40" t="s">
        <v>16</v>
      </c>
      <c r="N17" s="40">
        <v>2</v>
      </c>
      <c r="O17" s="41">
        <f t="shared" ref="O17" si="18">IF(ISERROR(ROUND(AVERAGE(E17:I17),2)),0,ROUND(AVERAGE(E17:I17),2))</f>
        <v>5833.33</v>
      </c>
      <c r="P17" s="41">
        <f t="shared" ref="P17" si="19">N17*O17</f>
        <v>11666.66</v>
      </c>
    </row>
    <row r="18" spans="1:16" x14ac:dyDescent="0.25">
      <c r="A18" s="8"/>
      <c r="B18" s="54" t="s">
        <v>35</v>
      </c>
      <c r="C18" s="54"/>
      <c r="D18" s="55">
        <v>228100</v>
      </c>
      <c r="E18" s="55"/>
      <c r="F18" s="38"/>
      <c r="G18" s="8"/>
      <c r="H18" s="8"/>
      <c r="I18" s="8"/>
      <c r="J18" s="9"/>
      <c r="K18" s="8"/>
      <c r="L18" s="10"/>
      <c r="M18" s="8"/>
      <c r="N18" s="11"/>
      <c r="O18" s="12" t="s">
        <v>15</v>
      </c>
      <c r="P18" s="36">
        <f>SUM(P9:P17)</f>
        <v>303079.67999999993</v>
      </c>
    </row>
    <row r="19" spans="1:16" x14ac:dyDescent="0.25">
      <c r="A19" s="8"/>
      <c r="B19" s="13"/>
      <c r="C19" s="13"/>
      <c r="E19" s="47">
        <f>P18</f>
        <v>303079.67999999993</v>
      </c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ht="11.25" customHeight="1" x14ac:dyDescent="0.25">
      <c r="A20" s="8"/>
      <c r="B20" s="31"/>
      <c r="C20" s="31"/>
      <c r="E20" s="8"/>
      <c r="F20" s="8"/>
      <c r="G20" s="56"/>
      <c r="H20" s="56"/>
      <c r="I20" s="56"/>
      <c r="J20" s="56"/>
      <c r="K20" s="56"/>
      <c r="L20" s="56"/>
      <c r="M20" s="56"/>
      <c r="N20" s="56"/>
      <c r="O20" s="56"/>
      <c r="P20" s="14"/>
    </row>
    <row r="21" spans="1:16" ht="11.25" customHeight="1" x14ac:dyDescent="0.25">
      <c r="A21" s="8"/>
      <c r="B21" s="31"/>
      <c r="C21" s="31"/>
      <c r="E21" s="8"/>
      <c r="F21" s="8"/>
      <c r="G21" s="23"/>
      <c r="H21" s="23"/>
      <c r="I21" s="23"/>
      <c r="J21" s="23"/>
      <c r="K21" s="23"/>
      <c r="L21" s="23"/>
      <c r="M21" s="23"/>
      <c r="N21" s="23"/>
      <c r="O21" s="23"/>
      <c r="P21" s="14"/>
    </row>
    <row r="22" spans="1:16" ht="12.75" customHeight="1" x14ac:dyDescent="0.25">
      <c r="A22" s="8"/>
      <c r="B22" s="57"/>
      <c r="C22" s="57"/>
      <c r="D22" s="57"/>
      <c r="E22" s="57"/>
      <c r="F22" s="57"/>
      <c r="G22" s="58"/>
      <c r="H22" s="58"/>
      <c r="I22" s="58"/>
      <c r="J22" s="9"/>
      <c r="K22" s="59"/>
      <c r="L22" s="59"/>
      <c r="M22" s="59"/>
      <c r="N22" s="11"/>
      <c r="O22" s="8"/>
      <c r="P22" s="14"/>
    </row>
    <row r="23" spans="1:16" ht="12" customHeight="1" x14ac:dyDescent="0.25">
      <c r="A23" s="15"/>
      <c r="B23" s="31"/>
      <c r="C23" s="31"/>
      <c r="E23" s="8"/>
      <c r="F23" s="8"/>
      <c r="G23" s="60"/>
      <c r="H23" s="60"/>
      <c r="I23" s="60"/>
      <c r="J23" s="9"/>
      <c r="K23" s="8"/>
      <c r="L23" s="10"/>
      <c r="M23" s="8"/>
      <c r="N23" s="11"/>
      <c r="O23" s="8"/>
      <c r="P23" s="14"/>
    </row>
    <row r="27" spans="1:16" x14ac:dyDescent="0.25">
      <c r="B27" s="37"/>
      <c r="C27" s="37"/>
    </row>
    <row r="28" spans="1:16" x14ac:dyDescent="0.25">
      <c r="B28" s="20"/>
      <c r="C28" s="20"/>
    </row>
    <row r="29" spans="1:16" x14ac:dyDescent="0.25">
      <c r="B29" s="37"/>
      <c r="C29" s="37"/>
    </row>
    <row r="30" spans="1:16" x14ac:dyDescent="0.25">
      <c r="B30" s="37"/>
      <c r="C30" s="37"/>
    </row>
    <row r="31" spans="1:16" x14ac:dyDescent="0.25">
      <c r="B31" s="20"/>
      <c r="C31" s="20"/>
    </row>
  </sheetData>
  <mergeCells count="25">
    <mergeCell ref="G20:O20"/>
    <mergeCell ref="B22:F22"/>
    <mergeCell ref="G22:I22"/>
    <mergeCell ref="K22:M22"/>
    <mergeCell ref="G23:I23"/>
    <mergeCell ref="E19:F19"/>
    <mergeCell ref="G19:P19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8:C18"/>
    <mergeCell ref="D18:E18"/>
    <mergeCell ref="A5:A7"/>
    <mergeCell ref="B5:B7"/>
    <mergeCell ref="C5:C7"/>
    <mergeCell ref="E5:I5"/>
    <mergeCell ref="J5:J7"/>
    <mergeCell ref="D5:D7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2026-07-23T06:54:48Z</dcterms:modified>
</cp:coreProperties>
</file>