
<file path=[Content_Types].xml><?xml version="1.0" encoding="utf-8"?>
<Types xmlns="http://schemas.openxmlformats.org/package/2006/content-types">
  <Default Extension="svg" ContentType="image/svg+xml"/>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Compatibility="0"/>
  <workbookProtection/>
  <bookViews>
    <workbookView xWindow="360" yWindow="15" windowWidth="20955" windowHeight="9720" activeTab="0"/>
  </bookViews>
  <sheets>
    <sheet name="Расчет цены" sheetId="1" state="visible" r:id="rId1"/>
  </sheets>
  <definedNames>
    <definedName name="_xlnm.Print_Area" localSheetId="0" hidden="0">'Расчет цены'!$A$1:$R$86</definedName>
    <definedName name="_xlnm._FilterDatabase" localSheetId="0" hidden="1">'Расчет цены'!$A$9:$R$86</definedName>
    <definedName name="_xlnm._FilterDatabase" localSheetId="0" hidden="1">'Расчет цены'!$A$9:$R$86</definedName>
  </definedNames>
  <calcPr refMode="A1" iterate="0" iterateCount="100" iterateDelta="0.0001"/>
</workbook>
</file>

<file path=xl/sharedStrings.xml><?xml version="1.0" encoding="utf-8"?>
<sst xmlns="http://schemas.openxmlformats.org/spreadsheetml/2006/main" count="165" uniqueCount="165">
  <si>
    <t xml:space="preserve">Предмет контракта: Поставка канцелярских принадлежностей</t>
  </si>
  <si>
    <t xml:space="preserve">Дата подготовки обоснования начальной (максимальной) цены контракта: 19.05.2026г.</t>
  </si>
  <si>
    <t xml:space="preserve">Используемый метод определения начальной (максимальной) цены контракта: метод сопоставимых рыночных цен.
</t>
  </si>
  <si>
    <t xml:space="preserve">Обоснование выбранного метода обоснования начальной (максимальной) цены контракта: метод сопоставления рыночных цен (анализ рынка) является приоритетным для определения и обоснования начальной (максимальной) цены контракта.</t>
  </si>
  <si>
    <t xml:space="preserve">Таблица для обоснования начальной (максимальной) цены контракта при выборе метода сопоставимых рыночных цен (анализа рынка)</t>
  </si>
  <si>
    <t xml:space="preserve">Обоснование начальной (максимальной) цены контракта</t>
  </si>
  <si>
    <t>№</t>
  </si>
  <si>
    <t xml:space="preserve">Используемый метод определения НМЦК:</t>
  </si>
  <si>
    <t xml:space="preserve">метод сопоставимых рыночных цен (анализа рынка) в соответствии с ч.6 ст.22 Федерального закона от 05.04.2013 №44-ФЗ.  </t>
  </si>
  <si>
    <t xml:space="preserve">Наименование предмета товара (работы, услуги)</t>
  </si>
  <si>
    <t xml:space="preserve">ОКПД 2/КТРУ</t>
  </si>
  <si>
    <t xml:space="preserve">Ед. изм</t>
  </si>
  <si>
    <t>Кол-во</t>
  </si>
  <si>
    <t xml:space="preserve">Источник информации о цене (руб./ед.изм.)</t>
  </si>
  <si>
    <t xml:space="preserve">Однородность совокупности значений выявленных цен, используемых в расчете Н(М)ЦК**</t>
  </si>
  <si>
    <t xml:space="preserve">Н(М)ЦК определяемая методом сопоставимых рыночных цен (анализа рынка)*</t>
  </si>
  <si>
    <t xml:space="preserve">В рамках платной деятельности</t>
  </si>
  <si>
    <t xml:space="preserve">В рамках мун. Задания</t>
  </si>
  <si>
    <t>Итого</t>
  </si>
  <si>
    <t xml:space="preserve">Коммер-ческое предложение № 1
</t>
  </si>
  <si>
    <t xml:space="preserve">Коммер-ческое предложение № 2
</t>
  </si>
  <si>
    <t xml:space="preserve">Коммер-ческое предложение № 3</t>
  </si>
  <si>
    <t xml:space="preserve">Применяемый коэффициент</t>
  </si>
  <si>
    <t xml:space="preserve">Средняя арифметическая цена за единицу     &lt;ц&gt; </t>
  </si>
  <si>
    <t xml:space="preserve">Среднее квадратичное отклонение</t>
  </si>
  <si>
    <r>
      <rPr>
        <b/>
        <sz val="12"/>
        <rFont val="Times New Roman"/>
      </rPr>
      <t xml:space="preserve">коэффициент вариации цен V (%)           </t>
    </r>
    <r>
      <rPr>
        <i/>
        <sz val="12"/>
        <rFont val="Times New Roman"/>
      </rPr>
      <t xml:space="preserve">         (не должен превышать 33%)</t>
    </r>
  </si>
  <si>
    <t xml:space="preserve">Расчет Н(М)ЦК по формуле                                   v - количество (объем) закупаемого товара (работы, услуги);
n - количество значений, используемых в расчете;
i - номер источника ценовой информации;
     - цена единицы</t>
  </si>
  <si>
    <t xml:space="preserve">Цена за единицу изм. (руб.)</t>
  </si>
  <si>
    <t xml:space="preserve">Цена за единицу изм. с округлением (вниз) до сотых долей после запятой (руб.)</t>
  </si>
  <si>
    <t xml:space="preserve">Н(М)ЦК, контракта с учетом округления цены за единицу (руб.)</t>
  </si>
  <si>
    <t xml:space="preserve">Расшиватель для скоб
</t>
  </si>
  <si>
    <t>25.99.22.130/25.99.22.130-00000005</t>
  </si>
  <si>
    <t>шт</t>
  </si>
  <si>
    <t>-</t>
  </si>
  <si>
    <t xml:space="preserve">Блок для записей  запасной 
</t>
  </si>
  <si>
    <t>17.23.13.199/17.23.13.199-00000001</t>
  </si>
  <si>
    <t xml:space="preserve">Бумага для заметок с клеевым краем
</t>
  </si>
  <si>
    <t>17.23.13.199/17.23.13.199-00000003</t>
  </si>
  <si>
    <t xml:space="preserve">Блокнот </t>
  </si>
  <si>
    <t>17.23.13.190/17.23.13.191-00000002</t>
  </si>
  <si>
    <t xml:space="preserve">Бумага для офисной техники (тип 1)</t>
  </si>
  <si>
    <t>17.12.14.110/17.12.14.110-00000005</t>
  </si>
  <si>
    <t>пачка</t>
  </si>
  <si>
    <t xml:space="preserve">Бумага для офисной техники (тип 2)</t>
  </si>
  <si>
    <t>17.12.14.110/17.12.14.110-00000009</t>
  </si>
  <si>
    <t xml:space="preserve">Бумага для офисной техники (тип 3)</t>
  </si>
  <si>
    <t xml:space="preserve">17.12.14.110/ 17.12.14.110-00000006</t>
  </si>
  <si>
    <t xml:space="preserve">Бумага для офисной техники (тип 4)</t>
  </si>
  <si>
    <t>17.12.14.110/17.12.14.110-00000006</t>
  </si>
  <si>
    <t xml:space="preserve">Бокс для бумаги </t>
  </si>
  <si>
    <t>22.29.25.000</t>
  </si>
  <si>
    <t xml:space="preserve">Журнал учета путевых листов </t>
  </si>
  <si>
    <t xml:space="preserve">17.23.13.110 </t>
  </si>
  <si>
    <t xml:space="preserve">Зажимы для бумаг (тип 1)</t>
  </si>
  <si>
    <t>25.99.23.000/25.99.23.000-00000022</t>
  </si>
  <si>
    <t>упак</t>
  </si>
  <si>
    <t xml:space="preserve">Зажимы для бумаг (тип 2)</t>
  </si>
  <si>
    <t xml:space="preserve">Зажимы для бумаг (тип 3)
</t>
  </si>
  <si>
    <t xml:space="preserve">Клейкие закладки пластиковые 
</t>
  </si>
  <si>
    <t xml:space="preserve">Карандаш чернографитный </t>
  </si>
  <si>
    <t xml:space="preserve">32.99.15.110/32.99.15.110-00000002 </t>
  </si>
  <si>
    <t xml:space="preserve">Клей канцелярский
</t>
  </si>
  <si>
    <t>20.52.10.190/20.52.10.190-00000003</t>
  </si>
  <si>
    <t xml:space="preserve">Клей поливинилацетатный</t>
  </si>
  <si>
    <t>20.52.10.190</t>
  </si>
  <si>
    <t xml:space="preserve">Клейкая лента (тип 1)</t>
  </si>
  <si>
    <t>22.29.21.000/22.29.21.000-00000001</t>
  </si>
  <si>
    <t xml:space="preserve">Клейкая лента (тип 2)</t>
  </si>
  <si>
    <t>22.29.21.000/22.29.21.000-00000002</t>
  </si>
  <si>
    <t xml:space="preserve">Бумага для аппаратов и приборов, кроме факса</t>
  </si>
  <si>
    <t>17.12.14.16017.12.14.160-00000008</t>
  </si>
  <si>
    <t xml:space="preserve">Кнопка канцелярская
</t>
  </si>
  <si>
    <t xml:space="preserve">25.93.14.130/25.93.14.130-00000002 </t>
  </si>
  <si>
    <t xml:space="preserve">Средство корректирующее канцелярское
</t>
  </si>
  <si>
    <t xml:space="preserve">20.59.59.900/20.59.59.900-00000003 </t>
  </si>
  <si>
    <t xml:space="preserve">Корзина пластмассовая</t>
  </si>
  <si>
    <t>22.22.13.000/22.22.13.000-00000008</t>
  </si>
  <si>
    <t xml:space="preserve">Конверт почтовый бумажный (тип 1)</t>
  </si>
  <si>
    <t>17.23.12.110</t>
  </si>
  <si>
    <t xml:space="preserve">Конверт почтовый бумажный (тип 2)</t>
  </si>
  <si>
    <t xml:space="preserve">Книга учета универсальная</t>
  </si>
  <si>
    <t>17.23.13.120/17.23.13.120-00000002</t>
  </si>
  <si>
    <t xml:space="preserve">Обложка для переплета </t>
  </si>
  <si>
    <t>22.29.25.000/22.29.25.000-00000027</t>
  </si>
  <si>
    <t xml:space="preserve">Картон канцелярский</t>
  </si>
  <si>
    <t>17.23.14.120/7.23.14.120-00000002</t>
  </si>
  <si>
    <t xml:space="preserve">Стирательная резинка</t>
  </si>
  <si>
    <t>22.19.73.120/22.19.73.120-00000002</t>
  </si>
  <si>
    <t xml:space="preserve">Лезвие запасное для ножей </t>
  </si>
  <si>
    <t>25.71.11.130</t>
  </si>
  <si>
    <t xml:space="preserve">Линейка </t>
  </si>
  <si>
    <t>26.51.33.141/26.51.33.141-00000001</t>
  </si>
  <si>
    <t xml:space="preserve">Лоток для бумааги пластиковый (тип 2)</t>
  </si>
  <si>
    <t xml:space="preserve">22.29.25.000/22.29.25.000-00000014 </t>
  </si>
  <si>
    <t xml:space="preserve">Лоток для бумааги пластиковый (тип 1)</t>
  </si>
  <si>
    <t>22.29.25.000/22.29.25.000-00000016</t>
  </si>
  <si>
    <t xml:space="preserve">Маркер (тип1)</t>
  </si>
  <si>
    <t>32.99.12.120/32.99.12.120-00000007</t>
  </si>
  <si>
    <t xml:space="preserve">Маркер (тип 2)</t>
  </si>
  <si>
    <t>32.99.12.120/32.99.12.120-00000006</t>
  </si>
  <si>
    <t xml:space="preserve">Маркер (тип 3)</t>
  </si>
  <si>
    <t xml:space="preserve">Маркер (тип 4)</t>
  </si>
  <si>
    <t>32.99.12.120/32.99.12.120-00000005</t>
  </si>
  <si>
    <t>набор</t>
  </si>
  <si>
    <t xml:space="preserve">Нитки швейные синтетические</t>
  </si>
  <si>
    <t>13.10.85.110/13.10.85.110-00000002</t>
  </si>
  <si>
    <t xml:space="preserve">Нож канцелярский </t>
  </si>
  <si>
    <t>25.71.13.110</t>
  </si>
  <si>
    <t xml:space="preserve">Ножницы канцелярские</t>
  </si>
  <si>
    <t>25.71.11.120/25.71.11.120-00000004</t>
  </si>
  <si>
    <t xml:space="preserve">Папка пластиковая (тип 1)</t>
  </si>
  <si>
    <t>22.29.25.000/22.29.25.000-00000006</t>
  </si>
  <si>
    <t xml:space="preserve">Папка с завязками для бумаг</t>
  </si>
  <si>
    <t>17.23.13.130</t>
  </si>
  <si>
    <t xml:space="preserve">Папка пластиковая (тип 2)</t>
  </si>
  <si>
    <t>22.29.25.000/22.29.25.000-00000009</t>
  </si>
  <si>
    <t xml:space="preserve">Папка пластиковая (тип 3)</t>
  </si>
  <si>
    <t xml:space="preserve"> 22.29.25.000/22.29.25.000-00000006</t>
  </si>
  <si>
    <t xml:space="preserve">Папка картонная (тип 1)</t>
  </si>
  <si>
    <t>17.23.13.193/17.23.13.193-00000010</t>
  </si>
  <si>
    <t xml:space="preserve">Папка картонная (тип 2)</t>
  </si>
  <si>
    <t xml:space="preserve">Папка картонная (тип 3)</t>
  </si>
  <si>
    <t xml:space="preserve">Папка картонная (тип 4)</t>
  </si>
  <si>
    <t xml:space="preserve">Пленка для ламинирования</t>
  </si>
  <si>
    <t>22.21.42.120/22.21.42.120-00000002</t>
  </si>
  <si>
    <t xml:space="preserve">Подставка для канцелярских принадлежностей настольная (органазйнер) пластиковая</t>
  </si>
  <si>
    <t>22.29.25.000/22.29.25.000-00000019</t>
  </si>
  <si>
    <t xml:space="preserve">Разделитель листов пластиковый</t>
  </si>
  <si>
    <t>22.29.25.000/22.29.25.000-00000034</t>
  </si>
  <si>
    <t xml:space="preserve">Ручка канцелярская (тип 1)</t>
  </si>
  <si>
    <t>32.99.12.110/32.99.12.110-00000005</t>
  </si>
  <si>
    <t xml:space="preserve">Ручка канцелярская (тип 2)</t>
  </si>
  <si>
    <t>32.99.12.110/32.99.12.110-00000007</t>
  </si>
  <si>
    <t xml:space="preserve">Ручка канцелярская (тип 3)</t>
  </si>
  <si>
    <t>22.29.25.000/22.29.25.000-00000008</t>
  </si>
  <si>
    <t xml:space="preserve">Папка пластиковая (тип 4)</t>
  </si>
  <si>
    <t xml:space="preserve">Скобы для степлера (тип 1)</t>
  </si>
  <si>
    <t xml:space="preserve">25.99.23.000/ 25.99.23.000-00000001</t>
  </si>
  <si>
    <t xml:space="preserve">Скобы для степлера (тип 2)</t>
  </si>
  <si>
    <t>25.99.23.000/25.99.23.000-00000013</t>
  </si>
  <si>
    <t xml:space="preserve">Скобы для степлера (тип 3)</t>
  </si>
  <si>
    <t xml:space="preserve">25.99.23.000/25.99.23.000-00000007 </t>
  </si>
  <si>
    <t xml:space="preserve">Скобы для степлера (тип 4) </t>
  </si>
  <si>
    <t>25.99.23.000/25.99.23.000-00000008</t>
  </si>
  <si>
    <t xml:space="preserve">Скрепки металлические (тип 1)</t>
  </si>
  <si>
    <t>25.99.23.000/25.99.23.000-00000019</t>
  </si>
  <si>
    <t xml:space="preserve">Скрепки металлические (тип 2)</t>
  </si>
  <si>
    <t xml:space="preserve">Скрепки металлические (тип 3)</t>
  </si>
  <si>
    <t xml:space="preserve">Скрепочница  </t>
  </si>
  <si>
    <t xml:space="preserve">22.29.25.000/22.29.25.000-00000036 </t>
  </si>
  <si>
    <t xml:space="preserve">Степлер (тип 1)</t>
  </si>
  <si>
    <t>25.99.22.130/25.99.22.130-00000008</t>
  </si>
  <si>
    <t xml:space="preserve">Степлер (тип 2)</t>
  </si>
  <si>
    <t xml:space="preserve">Степлер (тип 3)</t>
  </si>
  <si>
    <t xml:space="preserve">Точилка  канцелярская для карандашей</t>
  </si>
  <si>
    <t xml:space="preserve">25.71.13.110/25.71.13.110-00000004 </t>
  </si>
  <si>
    <t xml:space="preserve">Тетрадь различного назначения (тип 1)</t>
  </si>
  <si>
    <t>17.23.13.196/17.23.13.196-00000001</t>
  </si>
  <si>
    <t xml:space="preserve">Тетрадь различного назначения (тип 2)</t>
  </si>
  <si>
    <t xml:space="preserve">Файл-вкладыш (тип 1)</t>
  </si>
  <si>
    <t>22.29.25.000/22.29.25.000-00000012</t>
  </si>
  <si>
    <t xml:space="preserve">Файл-вкладыш (тип 2)</t>
  </si>
  <si>
    <r>
      <rPr>
        <b/>
        <sz val="12"/>
        <color theme="0"/>
        <rFont val="Times New Roman"/>
      </rPr>
      <t>В</t>
    </r>
    <r>
      <rPr>
        <b/>
        <sz val="12"/>
        <rFont val="Times New Roman"/>
      </rPr>
      <t xml:space="preserve">В результате проведенного расчета Н(М)Ц контракта составила (в руб.):</t>
    </r>
    <r>
      <rPr>
        <b/>
        <sz val="12"/>
        <color indexed="65"/>
        <rFont val="Times New Roman"/>
      </rPr>
      <t xml:space="preserve">ВВ </t>
    </r>
  </si>
  <si>
    <t xml:space="preserve">* Расчёт начальной (максимальной) цены по позиции производится по формуле:</t>
  </si>
  <si>
    <r>
      <rPr>
        <sz val="12"/>
        <rFont val="Times New Roman"/>
      </rPr>
      <t xml:space="preserve">где:
 - НМЦК </t>
    </r>
    <r>
      <rPr>
        <vertAlign val="superscript"/>
        <sz val="12"/>
        <rFont val="Times New Roman"/>
      </rPr>
      <t>рын</t>
    </r>
    <r>
      <rPr>
        <sz val="12"/>
        <rFont val="Times New Roman"/>
      </rPr>
      <t xml:space="preserve">, определяемая методом сопоставимых рыночных цен (анализа рынка);
v - количество (объем) закупаемого товара (работы, услуги);
n - количество значений, используемых в расчете;
i - номер источника ценовой информации;
</t>
    </r>
    <r>
      <rPr>
        <i/>
        <sz val="12"/>
        <rFont val="Times New Roman"/>
      </rPr>
      <t>ц</t>
    </r>
    <r>
      <rPr>
        <vertAlign val="subscript"/>
        <sz val="12"/>
        <rFont val="Times New Roman"/>
      </rPr>
      <t xml:space="preserve">i  </t>
    </r>
    <r>
      <rPr>
        <sz val="12"/>
        <rFont val="Times New Roman"/>
      </rPr>
      <t xml:space="preserve">- - цена единицы товара, работы, услуги, представленная в источнике с номером i, скорректированная с учетом коэффициентов (индексов), применяемых для пересчета цен товаров, работ, услуг с учетом различий в характеристиках товаров, коммерческих и (или) финансовых условий поставок товаров, выполнения работ, оказания услуг
</t>
    </r>
  </si>
</sst>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3">
    <numFmt numFmtId="160" formatCode="_-* #,##0.00\ _₽_-;\-* #,##0.00\ _₽_-;_-* \-??\ _₽_-;_-@_-"/>
    <numFmt numFmtId="161" formatCode="#,##0.0000"/>
    <numFmt numFmtId="162" formatCode="0.000"/>
  </numFmts>
  <fonts count="10">
    <font>
      <sz val="11.000000"/>
      <color theme="1"/>
      <name val="Calibri"/>
    </font>
    <font>
      <sz val="10.000000"/>
      <name val="Arial"/>
    </font>
    <font>
      <sz val="10.000000"/>
      <name val="Times New Roman"/>
    </font>
    <font>
      <sz val="12.000000"/>
      <name val="Times New Roman"/>
    </font>
    <font>
      <b/>
      <sz val="12.000000"/>
      <name val="Times New Roman"/>
    </font>
    <font>
      <sz val="14.000000"/>
      <name val="Times New Roman"/>
    </font>
    <font>
      <b/>
      <sz val="14.000000"/>
      <name val="Times New Roman"/>
    </font>
    <font>
      <sz val="12.000000"/>
      <color theme="1"/>
      <name val="Times New Roman"/>
    </font>
    <font>
      <sz val="12.000000"/>
      <color rgb="FF1C2126"/>
      <name val="Times New Roman"/>
    </font>
    <font>
      <b/>
      <sz val="12.000000"/>
      <color theme="0"/>
      <name val="Times New Roman"/>
    </font>
  </fonts>
  <fills count="4">
    <fill>
      <patternFill patternType="none"/>
    </fill>
    <fill>
      <patternFill patternType="gray125"/>
    </fill>
    <fill>
      <patternFill patternType="solid">
        <fgColor theme="0"/>
        <bgColor indexed="26"/>
      </patternFill>
    </fill>
    <fill>
      <patternFill patternType="solid">
        <fgColor theme="0" tint="0"/>
        <bgColor theme="0" tint="0"/>
      </patternFill>
    </fill>
  </fills>
  <borders count="10">
    <border>
      <left style="none"/>
      <right style="none"/>
      <top style="none"/>
      <bottom style="none"/>
      <diagonal style="none"/>
    </border>
    <border>
      <left style="none"/>
      <right style="none"/>
      <top style="none"/>
      <bottom style="thin">
        <color theme="1"/>
      </bottom>
      <diagonal style="none"/>
    </border>
    <border>
      <left style="thin">
        <color theme="1"/>
      </left>
      <right style="thin">
        <color theme="1"/>
      </right>
      <top style="thin">
        <color theme="1"/>
      </top>
      <bottom style="thin">
        <color theme="1"/>
      </bottom>
      <diagonal style="none"/>
    </border>
    <border>
      <left style="thin">
        <color theme="1"/>
      </left>
      <right style="none"/>
      <top style="thin">
        <color theme="1"/>
      </top>
      <bottom style="thin">
        <color theme="1"/>
      </bottom>
      <diagonal style="none"/>
    </border>
    <border>
      <left style="thin">
        <color theme="1"/>
      </left>
      <right style="thin">
        <color theme="1"/>
      </right>
      <top style="thin">
        <color theme="1"/>
      </top>
      <bottom style="none"/>
      <diagonal style="none"/>
    </border>
    <border>
      <left style="thin">
        <color theme="1"/>
      </left>
      <right style="none"/>
      <top style="thin">
        <color theme="1"/>
      </top>
      <bottom style="none"/>
      <diagonal style="none"/>
    </border>
    <border>
      <left style="none"/>
      <right style="none"/>
      <top style="thin">
        <color theme="1"/>
      </top>
      <bottom style="none"/>
      <diagonal style="none"/>
    </border>
    <border>
      <left style="thin">
        <color theme="1"/>
      </left>
      <right style="none"/>
      <top style="none"/>
      <bottom style="thin">
        <color theme="1"/>
      </bottom>
      <diagonal style="none"/>
    </border>
    <border>
      <left style="none"/>
      <right style="thin">
        <color theme="1"/>
      </right>
      <top style="none"/>
      <bottom style="thin">
        <color theme="1"/>
      </bottom>
      <diagonal style="none"/>
    </border>
    <border>
      <left style="thin">
        <color theme="1"/>
      </left>
      <right style="thin">
        <color theme="1"/>
      </right>
      <top style="none"/>
      <bottom style="thin">
        <color theme="1"/>
      </bottom>
      <diagonal style="none"/>
    </border>
  </borders>
  <cellStyleXfs count="6">
    <xf fontId="0" fillId="0" borderId="0" numFmtId="0" applyNumberFormat="1" applyFont="1" applyFill="1" applyBorder="1" applyProtection="1">
      <protection hidden="0" locked="1"/>
    </xf>
    <xf fontId="0" fillId="0" borderId="0" numFmtId="160" applyNumberFormat="1" applyFont="1" applyFill="1" applyBorder="0" applyProtection="0"/>
    <xf fontId="1" fillId="0" borderId="0" numFmtId="41" applyNumberFormat="1" applyFont="1" applyFill="1" applyBorder="0" applyProtection="0"/>
    <xf fontId="1" fillId="0" borderId="0" numFmtId="44" applyNumberFormat="1" applyFont="1" applyFill="1" applyBorder="0" applyProtection="0"/>
    <xf fontId="1" fillId="0" borderId="0" numFmtId="42" applyNumberFormat="1" applyFont="1" applyFill="1" applyBorder="0" applyProtection="0"/>
    <xf fontId="1" fillId="0" borderId="0" numFmtId="9" applyNumberFormat="1" applyFont="1" applyFill="1" applyBorder="0" applyProtection="0"/>
  </cellStyleXfs>
  <cellXfs count="62">
    <xf fontId="0" fillId="0" borderId="0" numFmtId="0" xfId="0" applyProtection="0">
      <protection hidden="0" locked="1"/>
    </xf>
    <xf fontId="2" fillId="0" borderId="0" numFmtId="0" xfId="0" applyFont="1" applyProtection="0">
      <protection hidden="0" locked="1"/>
    </xf>
    <xf fontId="2" fillId="0" borderId="0" numFmtId="0" xfId="0" applyFont="1" applyAlignment="1" applyProtection="0">
      <alignment wrapText="1"/>
      <protection hidden="0" locked="1"/>
    </xf>
    <xf fontId="3" fillId="2" borderId="0" numFmtId="0" xfId="0" applyFont="1" applyFill="1" applyAlignment="1" applyProtection="0">
      <alignment horizontal="left" wrapText="1"/>
      <protection hidden="0" locked="1"/>
    </xf>
    <xf fontId="3" fillId="2" borderId="0" numFmtId="0" xfId="0" applyFont="1" applyFill="1" applyAlignment="1" applyProtection="0">
      <alignment horizontal="left" vertical="top"/>
      <protection hidden="0" locked="1"/>
    </xf>
    <xf fontId="3" fillId="0" borderId="0" numFmtId="0" xfId="0" applyFont="1" applyAlignment="1" applyProtection="0">
      <alignment horizontal="left" vertical="top" wrapText="1"/>
      <protection hidden="0" locked="1"/>
    </xf>
    <xf fontId="3" fillId="0" borderId="0" numFmtId="0" xfId="0" applyFont="1" applyAlignment="1" applyProtection="0">
      <alignment horizontal="left" wrapText="1"/>
      <protection hidden="0" locked="1"/>
    </xf>
    <xf fontId="4" fillId="0" borderId="1" numFmtId="0" xfId="0" applyFont="1" applyBorder="1" applyAlignment="1" applyProtection="0">
      <alignment horizontal="left" wrapText="1"/>
      <protection hidden="0" locked="1"/>
    </xf>
    <xf fontId="5" fillId="0" borderId="0" numFmtId="0" xfId="0" applyFont="1" applyProtection="0">
      <protection hidden="0" locked="1"/>
    </xf>
    <xf fontId="6" fillId="0" borderId="2" numFmtId="0" xfId="0" applyFont="1" applyBorder="1" applyAlignment="1" applyProtection="1">
      <alignment horizontal="center" vertical="center" wrapText="1"/>
      <protection hidden="0" locked="0"/>
    </xf>
    <xf fontId="4" fillId="0" borderId="2" numFmtId="0" xfId="0" applyFont="1" applyBorder="1" applyAlignment="1" applyProtection="0">
      <alignment horizontal="center" vertical="center" wrapText="1"/>
      <protection hidden="0" locked="1"/>
    </xf>
    <xf fontId="4" fillId="0" borderId="3" numFmtId="0" xfId="0" applyFont="1" applyBorder="1" applyAlignment="1" applyProtection="0">
      <alignment horizontal="center" vertical="center" wrapText="1"/>
      <protection hidden="0" locked="1"/>
    </xf>
    <xf fontId="4" fillId="0" borderId="2" numFmtId="2" xfId="0" applyNumberFormat="1" applyFont="1" applyBorder="1" applyAlignment="1" applyProtection="0">
      <alignment horizontal="center" vertical="top" wrapText="1"/>
      <protection hidden="0" locked="1"/>
    </xf>
    <xf fontId="4" fillId="0" borderId="2" numFmtId="0" xfId="0" applyFont="1" applyBorder="1" applyAlignment="1" applyProtection="0">
      <alignment horizontal="center" vertical="top" wrapText="1"/>
      <protection hidden="0" locked="1"/>
    </xf>
    <xf fontId="2" fillId="2" borderId="0" numFmtId="0" xfId="0" applyFont="1" applyFill="1" applyProtection="0">
      <protection hidden="0" locked="1"/>
    </xf>
    <xf fontId="3" fillId="2" borderId="2" numFmtId="0" xfId="0" applyFont="1" applyFill="1" applyBorder="1" applyAlignment="1" applyProtection="0">
      <alignment horizontal="center" vertical="center" wrapText="1"/>
      <protection hidden="0" locked="1"/>
    </xf>
    <xf fontId="3" fillId="3" borderId="2" numFmtId="49" xfId="0" applyNumberFormat="1" applyFont="1" applyFill="1" applyBorder="1" applyAlignment="1" applyProtection="0">
      <alignment horizontal="left" vertical="center" wrapText="1"/>
      <protection hidden="0" locked="1"/>
    </xf>
    <xf fontId="3" fillId="0" borderId="2" numFmtId="49" xfId="0" applyNumberFormat="1" applyFont="1" applyBorder="1" applyAlignment="1" applyProtection="0">
      <alignment horizontal="center" vertical="center" wrapText="1"/>
      <protection hidden="0" locked="1"/>
    </xf>
    <xf fontId="3" fillId="0" borderId="3" numFmtId="49" xfId="0" applyNumberFormat="1" applyFont="1" applyBorder="1" applyAlignment="1" applyProtection="0">
      <alignment horizontal="center" vertical="center" wrapText="1"/>
      <protection hidden="0" locked="1"/>
    </xf>
    <xf fontId="3" fillId="0" borderId="2" numFmtId="4" xfId="0" applyNumberFormat="1" applyFont="1" applyBorder="1" applyAlignment="1" applyProtection="0">
      <alignment horizontal="center" vertical="center" wrapText="1"/>
      <protection hidden="0" locked="1"/>
    </xf>
    <xf fontId="7" fillId="2" borderId="2" numFmtId="4" xfId="0" applyNumberFormat="1" applyFont="1" applyFill="1" applyBorder="1" applyAlignment="1" applyProtection="0">
      <alignment horizontal="center" vertical="center"/>
      <protection hidden="0" locked="1"/>
    </xf>
    <xf fontId="7" fillId="0" borderId="2" numFmtId="160" xfId="1" applyNumberFormat="1" applyFont="1" applyBorder="1" applyAlignment="1" applyProtection="1">
      <alignment horizontal="center" vertical="center" wrapText="1"/>
      <protection hidden="0" locked="1"/>
    </xf>
    <xf fontId="3" fillId="2" borderId="2" numFmtId="2" xfId="0" applyNumberFormat="1" applyFont="1" applyFill="1" applyBorder="1" applyAlignment="1" applyProtection="1">
      <alignment horizontal="center" vertical="center" wrapText="1"/>
      <protection hidden="0" locked="0"/>
    </xf>
    <xf fontId="3" fillId="2" borderId="2" numFmtId="4" xfId="0" applyNumberFormat="1" applyFont="1" applyFill="1" applyBorder="1" applyAlignment="1" applyProtection="0">
      <alignment horizontal="center" vertical="center" wrapText="1"/>
      <protection hidden="0" locked="1"/>
    </xf>
    <xf fontId="3" fillId="2" borderId="2" numFmtId="4" xfId="0" applyNumberFormat="1" applyFont="1" applyFill="1" applyBorder="1" applyAlignment="1" applyProtection="0">
      <alignment horizontal="center" vertical="center"/>
      <protection hidden="0" locked="1"/>
    </xf>
    <xf fontId="4" fillId="2" borderId="2" numFmtId="161" xfId="0" applyNumberFormat="1" applyFont="1" applyFill="1" applyBorder="1" applyAlignment="1" applyProtection="0">
      <alignment horizontal="center" vertical="center" wrapText="1"/>
      <protection hidden="0" locked="1"/>
    </xf>
    <xf fontId="4" fillId="0" borderId="2" numFmtId="160" xfId="1" applyNumberFormat="1" applyFont="1" applyBorder="1" applyAlignment="1" applyProtection="1">
      <alignment horizontal="center" vertical="center" wrapText="1"/>
      <protection hidden="0" locked="1"/>
    </xf>
    <xf fontId="7" fillId="3" borderId="0" numFmtId="0" xfId="0" applyFont="1" applyFill="1" applyAlignment="1" applyProtection="0">
      <alignment wrapText="1"/>
      <protection hidden="0" locked="1"/>
    </xf>
    <xf fontId="7" fillId="3" borderId="2" numFmtId="0" xfId="0" applyFont="1" applyFill="1" applyBorder="1" applyAlignment="1" applyProtection="0">
      <alignment wrapText="1"/>
      <protection hidden="0" locked="1"/>
    </xf>
    <xf fontId="7" fillId="0" borderId="3" numFmtId="0" xfId="0" applyFont="1" applyBorder="1" applyAlignment="1" applyProtection="0">
      <alignment horizontal="center"/>
      <protection hidden="0" locked="1"/>
    </xf>
    <xf fontId="3" fillId="3" borderId="2" numFmtId="4" xfId="0" applyNumberFormat="1" applyFont="1" applyFill="1" applyBorder="1" applyAlignment="1" applyProtection="0">
      <alignment horizontal="center" vertical="center" wrapText="1"/>
      <protection hidden="0" locked="1"/>
    </xf>
    <xf fontId="8" fillId="3" borderId="2" numFmtId="49" xfId="0" applyNumberFormat="1" applyFont="1" applyFill="1" applyBorder="1" applyAlignment="1" applyProtection="0">
      <alignment horizontal="left" vertical="center" wrapText="1"/>
      <protection hidden="0" locked="1"/>
    </xf>
    <xf fontId="8" fillId="3" borderId="2" numFmtId="0" xfId="0" applyFont="1" applyFill="1" applyBorder="1" applyAlignment="1" applyProtection="0">
      <alignment horizontal="left" vertical="center" wrapText="1"/>
      <protection hidden="0" locked="1"/>
    </xf>
    <xf fontId="3" fillId="3" borderId="4" numFmtId="49" xfId="0" applyNumberFormat="1" applyFont="1" applyFill="1" applyBorder="1" applyAlignment="1" applyProtection="0">
      <alignment horizontal="left" vertical="center" wrapText="1"/>
      <protection hidden="0" locked="1"/>
    </xf>
    <xf fontId="3" fillId="3" borderId="3" numFmtId="49" xfId="0" applyNumberFormat="1" applyFont="1" applyFill="1" applyBorder="1" applyAlignment="1" applyProtection="0">
      <alignment horizontal="center" vertical="center" wrapText="1"/>
      <protection hidden="0" locked="1"/>
    </xf>
    <xf fontId="7" fillId="3" borderId="2" numFmtId="4" xfId="0" applyNumberFormat="1" applyFont="1" applyFill="1" applyBorder="1" applyAlignment="1" applyProtection="0">
      <alignment horizontal="center" vertical="center"/>
      <protection hidden="0" locked="1"/>
    </xf>
    <xf fontId="7" fillId="3" borderId="2" numFmtId="160" xfId="1" applyNumberFormat="1" applyFont="1" applyFill="1" applyBorder="1" applyAlignment="1" applyProtection="1">
      <alignment horizontal="center" vertical="center" wrapText="1"/>
      <protection hidden="0" locked="1"/>
    </xf>
    <xf fontId="4" fillId="3" borderId="2" numFmtId="160" xfId="1" applyNumberFormat="1" applyFont="1" applyFill="1" applyBorder="1" applyAlignment="1" applyProtection="1">
      <alignment horizontal="center" vertical="center" wrapText="1"/>
      <protection hidden="0" locked="1"/>
    </xf>
    <xf fontId="3" fillId="3" borderId="2" numFmtId="49" xfId="0" applyNumberFormat="1" applyFont="1" applyFill="1" applyBorder="1" applyAlignment="1" applyProtection="0">
      <alignment horizontal="left" vertical="top" wrapText="1"/>
      <protection hidden="0" locked="1"/>
    </xf>
    <xf fontId="3" fillId="0" borderId="4" numFmtId="49" xfId="0" applyNumberFormat="1" applyFont="1" applyBorder="1" applyAlignment="1" applyProtection="0">
      <alignment horizontal="left" vertical="center" wrapText="1"/>
      <protection hidden="0" locked="1"/>
    </xf>
    <xf fontId="3" fillId="0" borderId="4" numFmtId="49" xfId="0" applyNumberFormat="1" applyFont="1" applyBorder="1" applyAlignment="1" applyProtection="0">
      <alignment horizontal="center" vertical="center" wrapText="1"/>
      <protection hidden="0" locked="1"/>
    </xf>
    <xf fontId="3" fillId="0" borderId="5" numFmtId="49" xfId="0" applyNumberFormat="1" applyFont="1" applyBorder="1" applyAlignment="1" applyProtection="0">
      <alignment horizontal="center" vertical="center" wrapText="1"/>
      <protection hidden="0" locked="1"/>
    </xf>
    <xf fontId="3" fillId="0" borderId="4" numFmtId="4" xfId="0" applyNumberFormat="1" applyFont="1" applyBorder="1" applyAlignment="1" applyProtection="0">
      <alignment horizontal="center" vertical="center" wrapText="1"/>
      <protection hidden="0" locked="1"/>
    </xf>
    <xf fontId="7" fillId="2" borderId="4" numFmtId="4" xfId="0" applyNumberFormat="1" applyFont="1" applyFill="1" applyBorder="1" applyAlignment="1" applyProtection="0">
      <alignment horizontal="center" vertical="center"/>
      <protection hidden="0" locked="1"/>
    </xf>
    <xf fontId="7" fillId="0" borderId="4" numFmtId="160" xfId="1" applyNumberFormat="1" applyFont="1" applyBorder="1" applyAlignment="1" applyProtection="1">
      <alignment horizontal="center" vertical="center" wrapText="1"/>
      <protection hidden="0" locked="1"/>
    </xf>
    <xf fontId="3" fillId="2" borderId="4" numFmtId="2" xfId="0" applyNumberFormat="1" applyFont="1" applyFill="1" applyBorder="1" applyAlignment="1" applyProtection="1">
      <alignment horizontal="center" vertical="center" wrapText="1"/>
      <protection hidden="0" locked="0"/>
    </xf>
    <xf fontId="3" fillId="2" borderId="4" numFmtId="4" xfId="0" applyNumberFormat="1" applyFont="1" applyFill="1" applyBorder="1" applyAlignment="1" applyProtection="0">
      <alignment horizontal="center" vertical="center" wrapText="1"/>
      <protection hidden="0" locked="1"/>
    </xf>
    <xf fontId="3" fillId="2" borderId="4" numFmtId="4" xfId="0" applyNumberFormat="1" applyFont="1" applyFill="1" applyBorder="1" applyAlignment="1" applyProtection="0">
      <alignment horizontal="center" vertical="center"/>
      <protection hidden="0" locked="1"/>
    </xf>
    <xf fontId="4" fillId="2" borderId="4" numFmtId="161" xfId="0" applyNumberFormat="1" applyFont="1" applyFill="1" applyBorder="1" applyAlignment="1" applyProtection="0">
      <alignment horizontal="center" vertical="center" wrapText="1"/>
      <protection hidden="0" locked="1"/>
    </xf>
    <xf fontId="4" fillId="0" borderId="4" numFmtId="160" xfId="1" applyNumberFormat="1" applyFont="1" applyBorder="1" applyAlignment="1" applyProtection="1">
      <alignment horizontal="center" vertical="center" wrapText="1"/>
      <protection hidden="0" locked="1"/>
    </xf>
    <xf fontId="2" fillId="2" borderId="6" numFmtId="0" xfId="0" applyFont="1" applyFill="1" applyBorder="1" applyProtection="0">
      <protection hidden="0" locked="1"/>
    </xf>
    <xf fontId="2" fillId="2" borderId="1" numFmtId="0" xfId="0" applyFont="1" applyFill="1" applyBorder="1" applyProtection="0">
      <protection hidden="0" locked="1"/>
    </xf>
    <xf fontId="3" fillId="0" borderId="2" numFmtId="49" xfId="0" applyNumberFormat="1" applyFont="1" applyBorder="1" applyAlignment="1" applyProtection="0">
      <alignment horizontal="left" vertical="center" wrapText="1"/>
      <protection hidden="0" locked="1"/>
    </xf>
    <xf fontId="2" fillId="0" borderId="0" numFmtId="0" xfId="0" applyFont="1" applyAlignment="1" applyProtection="0">
      <alignment vertical="center"/>
      <protection hidden="0" locked="1"/>
    </xf>
    <xf fontId="9" fillId="0" borderId="7" numFmtId="162" xfId="0" applyNumberFormat="1" applyFont="1" applyBorder="1" applyAlignment="1" applyProtection="0">
      <alignment horizontal="left" vertical="center"/>
      <protection hidden="0" locked="1"/>
    </xf>
    <xf fontId="9" fillId="0" borderId="8" numFmtId="2" xfId="0" applyNumberFormat="1" applyFont="1" applyBorder="1" applyAlignment="1" applyProtection="0">
      <alignment vertical="center"/>
      <protection hidden="0" locked="1"/>
    </xf>
    <xf fontId="4" fillId="0" borderId="9" numFmtId="4" xfId="0" applyNumberFormat="1" applyFont="1" applyBorder="1" applyAlignment="1" applyProtection="0">
      <alignment horizontal="center" vertical="center" wrapText="1"/>
      <protection hidden="0" locked="1"/>
    </xf>
    <xf fontId="3" fillId="2" borderId="0" numFmtId="0" xfId="0" applyFont="1" applyFill="1" applyAlignment="1" applyProtection="0">
      <alignment horizontal="left" vertical="center" wrapText="1"/>
      <protection hidden="0" locked="1"/>
    </xf>
    <xf fontId="6" fillId="0" borderId="0" numFmtId="0" xfId="0" applyFont="1" applyAlignment="1" applyProtection="0">
      <alignment vertical="center" wrapText="1"/>
      <protection hidden="0" locked="1"/>
    </xf>
    <xf fontId="6" fillId="2" borderId="0" numFmtId="0" xfId="0" applyFont="1" applyFill="1" applyAlignment="1" applyProtection="0">
      <alignment vertical="center" wrapText="1"/>
      <protection hidden="0" locked="1"/>
    </xf>
    <xf fontId="5" fillId="0" borderId="0" numFmtId="0" xfId="0" applyFont="1" applyAlignment="1" applyProtection="1">
      <alignment horizontal="left"/>
      <protection hidden="0" locked="0"/>
    </xf>
    <xf fontId="5" fillId="0" borderId="0" numFmtId="0" xfId="0" applyFont="1" applyProtection="1">
      <protection hidden="0" locked="0"/>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media1.svg"/><Relationship Id="rId3" Type="http://schemas.openxmlformats.org/officeDocument/2006/relationships/image" Target="../media/image2.png"/><Relationship Id="rId4" Type="http://schemas.openxmlformats.org/officeDocument/2006/relationships/image" Target="../media/media2.svg"/><Relationship Id="rId5" Type="http://schemas.openxmlformats.org/officeDocument/2006/relationships/image" Target="../media/image3.png"/><Relationship Id="rId6" Type="http://schemas.openxmlformats.org/officeDocument/2006/relationships/image" Target="../media/media3.svg"/><Relationship Id="rId7" Type="http://schemas.openxmlformats.org/officeDocument/2006/relationships/image" Target="../media/image4.png"/><Relationship Id="rId8" Type="http://schemas.openxmlformats.org/officeDocument/2006/relationships/image" Target="../media/media4.svg"/></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13</xdr:col>
      <xdr:colOff>38160</xdr:colOff>
      <xdr:row>8</xdr:row>
      <xdr:rowOff>1228679</xdr:rowOff>
    </xdr:from>
    <xdr:to>
      <xdr:col>14</xdr:col>
      <xdr:colOff>18720</xdr:colOff>
      <xdr:row>8</xdr:row>
      <xdr:rowOff>1580759</xdr:rowOff>
    </xdr:to>
    <xdr:pic>
      <xdr:nvPicPr>
        <xdr:cNvPr id="1" name="Picture 1"/>
        <xdr:cNvPicPr/>
      </xdr:nvPicPr>
      <xdr:blipFill>
        <a:blip r:embed="rId1">
          <a:extLst>
            <a:ext uri="{96DAC541-7B7A-43D3-8B79-37D633B846F1}">
              <asvg:svgBlip xmlns:asvg="http://schemas.microsoft.com/office/drawing/2016/SVG/main" r:embed="rId2"/>
            </a:ext>
          </a:extLst>
        </a:blip>
        <a:stretch/>
      </xdr:blipFill>
      <xdr:spPr bwMode="auto">
        <a:xfrm>
          <a:off x="14657760" y="3336120"/>
          <a:ext cx="998640" cy="352080"/>
        </a:xfrm>
        <a:prstGeom prst="rect">
          <a:avLst/>
        </a:prstGeom>
        <a:noFill/>
        <a:ln w="0">
          <a:noFill/>
        </a:ln>
      </xdr:spPr>
    </xdr:pic>
    <xdr:clientData/>
  </xdr:twoCellAnchor>
  <xdr:twoCellAnchor editAs="twoCell">
    <xdr:from>
      <xdr:col>12</xdr:col>
      <xdr:colOff>19080</xdr:colOff>
      <xdr:row>8</xdr:row>
      <xdr:rowOff>923760</xdr:rowOff>
    </xdr:from>
    <xdr:to>
      <xdr:col>12</xdr:col>
      <xdr:colOff>1018800</xdr:colOff>
      <xdr:row>8</xdr:row>
      <xdr:rowOff>1361519</xdr:rowOff>
    </xdr:to>
    <xdr:pic>
      <xdr:nvPicPr>
        <xdr:cNvPr id="2" name="Picture 2"/>
        <xdr:cNvPicPr/>
      </xdr:nvPicPr>
      <xdr:blipFill>
        <a:blip r:embed="rId3">
          <a:extLst>
            <a:ext uri="{96DAC541-7B7A-43D3-8B79-37D633B846F1}">
              <asvg:svgBlip xmlns:asvg="http://schemas.microsoft.com/office/drawing/2016/SVG/main" r:embed="rId4"/>
            </a:ext>
          </a:extLst>
        </a:blip>
        <a:stretch/>
      </xdr:blipFill>
      <xdr:spPr bwMode="auto">
        <a:xfrm>
          <a:off x="13550400" y="3031200"/>
          <a:ext cx="999720" cy="437760"/>
        </a:xfrm>
        <a:prstGeom prst="rect">
          <a:avLst/>
        </a:prstGeom>
        <a:noFill/>
        <a:ln w="0">
          <a:noFill/>
        </a:ln>
      </xdr:spPr>
    </xdr:pic>
    <xdr:clientData/>
  </xdr:twoCellAnchor>
  <xdr:twoCellAnchor editAs="twoCell">
    <xdr:from>
      <xdr:col>4</xdr:col>
      <xdr:colOff>185040</xdr:colOff>
      <xdr:row>83</xdr:row>
      <xdr:rowOff>493559</xdr:rowOff>
    </xdr:from>
    <xdr:to>
      <xdr:col>9</xdr:col>
      <xdr:colOff>967319</xdr:colOff>
      <xdr:row>85</xdr:row>
      <xdr:rowOff>106920</xdr:rowOff>
    </xdr:to>
    <xdr:pic>
      <xdr:nvPicPr>
        <xdr:cNvPr id="3" name="Picture 2"/>
        <xdr:cNvPicPr/>
      </xdr:nvPicPr>
      <xdr:blipFill>
        <a:blip r:embed="rId5">
          <a:extLst>
            <a:ext uri="{96DAC541-7B7A-43D3-8B79-37D633B846F1}">
              <asvg:svgBlip xmlns:asvg="http://schemas.microsoft.com/office/drawing/2016/SVG/main" r:embed="rId6"/>
            </a:ext>
          </a:extLst>
        </a:blip>
        <a:stretch/>
      </xdr:blipFill>
      <xdr:spPr bwMode="auto">
        <a:xfrm>
          <a:off x="5909400" y="32923080"/>
          <a:ext cx="5527800" cy="386640"/>
        </a:xfrm>
        <a:prstGeom prst="rect">
          <a:avLst/>
        </a:prstGeom>
        <a:noFill/>
        <a:ln w="9525">
          <a:noFill/>
        </a:ln>
      </xdr:spPr>
    </xdr:pic>
    <xdr:clientData/>
  </xdr:twoCellAnchor>
  <xdr:twoCellAnchor editAs="twoCell">
    <xdr:from>
      <xdr:col>14</xdr:col>
      <xdr:colOff>19080</xdr:colOff>
      <xdr:row>9</xdr:row>
      <xdr:rowOff>0</xdr:rowOff>
    </xdr:from>
    <xdr:to>
      <xdr:col>15</xdr:col>
      <xdr:colOff>3240</xdr:colOff>
      <xdr:row>9</xdr:row>
      <xdr:rowOff>359</xdr:rowOff>
    </xdr:to>
    <xdr:pic>
      <xdr:nvPicPr>
        <xdr:cNvPr id="4" name="Picture 5"/>
        <xdr:cNvPicPr/>
      </xdr:nvPicPr>
      <xdr:blipFill>
        <a:blip r:embed="rId5">
          <a:extLst>
            <a:ext uri="{96DAC541-7B7A-43D3-8B79-37D633B846F1}">
              <asvg:svgBlip xmlns:asvg="http://schemas.microsoft.com/office/drawing/2016/SVG/main" r:embed="rId6"/>
            </a:ext>
          </a:extLst>
        </a:blip>
        <a:stretch/>
      </xdr:blipFill>
      <xdr:spPr bwMode="auto">
        <a:xfrm>
          <a:off x="15656760" y="5317560"/>
          <a:ext cx="1213200" cy="360"/>
        </a:xfrm>
        <a:prstGeom prst="rect">
          <a:avLst/>
        </a:prstGeom>
        <a:noFill/>
        <a:ln w="0">
          <a:noFill/>
        </a:ln>
      </xdr:spPr>
    </xdr:pic>
    <xdr:clientData/>
  </xdr:twoCellAnchor>
  <xdr:twoCellAnchor editAs="twoCell">
    <xdr:from>
      <xdr:col>14</xdr:col>
      <xdr:colOff>219240</xdr:colOff>
      <xdr:row>9</xdr:row>
      <xdr:rowOff>0</xdr:rowOff>
    </xdr:from>
    <xdr:to>
      <xdr:col>14</xdr:col>
      <xdr:colOff>371160</xdr:colOff>
      <xdr:row>9</xdr:row>
      <xdr:rowOff>359</xdr:rowOff>
    </xdr:to>
    <xdr:pic>
      <xdr:nvPicPr>
        <xdr:cNvPr id="5" name="Picture 6"/>
        <xdr:cNvPicPr/>
      </xdr:nvPicPr>
      <xdr:blipFill>
        <a:blip r:embed="rId7">
          <a:extLst>
            <a:ext uri="{96DAC541-7B7A-43D3-8B79-37D633B846F1}">
              <asvg:svgBlip xmlns:asvg="http://schemas.microsoft.com/office/drawing/2016/SVG/main" r:embed="rId8"/>
            </a:ext>
          </a:extLst>
        </a:blip>
        <a:stretch/>
      </xdr:blipFill>
      <xdr:spPr bwMode="auto">
        <a:xfrm>
          <a:off x="15856920" y="5317560"/>
          <a:ext cx="151920" cy="360"/>
        </a:xfrm>
        <a:prstGeom prst="rect">
          <a:avLst/>
        </a:prstGeom>
        <a:noFill/>
        <a:ln w="0">
          <a:noFill/>
        </a:ln>
      </xdr:spPr>
    </xdr:pic>
    <xdr:clientData/>
  </xdr:twoCellAnchor>
  <xdr:twoCellAnchor editAs="twoCell">
    <xdr:from>
      <xdr:col>14</xdr:col>
      <xdr:colOff>19080</xdr:colOff>
      <xdr:row>9</xdr:row>
      <xdr:rowOff>0</xdr:rowOff>
    </xdr:from>
    <xdr:to>
      <xdr:col>15</xdr:col>
      <xdr:colOff>3240</xdr:colOff>
      <xdr:row>9</xdr:row>
      <xdr:rowOff>359</xdr:rowOff>
    </xdr:to>
    <xdr:pic>
      <xdr:nvPicPr>
        <xdr:cNvPr id="6" name="Picture 5"/>
        <xdr:cNvPicPr/>
      </xdr:nvPicPr>
      <xdr:blipFill>
        <a:blip r:embed="rId5">
          <a:extLst>
            <a:ext uri="{96DAC541-7B7A-43D3-8B79-37D633B846F1}">
              <asvg:svgBlip xmlns:asvg="http://schemas.microsoft.com/office/drawing/2016/SVG/main" r:embed="rId6"/>
            </a:ext>
          </a:extLst>
        </a:blip>
        <a:stretch/>
      </xdr:blipFill>
      <xdr:spPr bwMode="auto">
        <a:xfrm>
          <a:off x="15656760" y="5317560"/>
          <a:ext cx="1213200" cy="360"/>
        </a:xfrm>
        <a:prstGeom prst="rect">
          <a:avLst/>
        </a:prstGeom>
        <a:noFill/>
        <a:ln w="0">
          <a:noFill/>
        </a:ln>
      </xdr:spPr>
    </xdr:pic>
    <xdr:clientData/>
  </xdr:twoCellAnchor>
  <xdr:twoCellAnchor editAs="twoCell">
    <xdr:from>
      <xdr:col>14</xdr:col>
      <xdr:colOff>219240</xdr:colOff>
      <xdr:row>9</xdr:row>
      <xdr:rowOff>0</xdr:rowOff>
    </xdr:from>
    <xdr:to>
      <xdr:col>14</xdr:col>
      <xdr:colOff>371160</xdr:colOff>
      <xdr:row>9</xdr:row>
      <xdr:rowOff>359</xdr:rowOff>
    </xdr:to>
    <xdr:pic>
      <xdr:nvPicPr>
        <xdr:cNvPr id="7" name="Picture 6"/>
        <xdr:cNvPicPr/>
      </xdr:nvPicPr>
      <xdr:blipFill>
        <a:blip r:embed="rId7">
          <a:extLst>
            <a:ext uri="{96DAC541-7B7A-43D3-8B79-37D633B846F1}">
              <asvg:svgBlip xmlns:asvg="http://schemas.microsoft.com/office/drawing/2016/SVG/main" r:embed="rId8"/>
            </a:ext>
          </a:extLst>
        </a:blip>
        <a:stretch/>
      </xdr:blipFill>
      <xdr:spPr bwMode="auto">
        <a:xfrm>
          <a:off x="15856920" y="5317560"/>
          <a:ext cx="151920" cy="360"/>
        </a:xfrm>
        <a:prstGeom prst="rect">
          <a:avLst/>
        </a:prstGeom>
        <a:noFill/>
        <a:ln w="0">
          <a:noFill/>
        </a:ln>
      </xdr:spPr>
    </xdr:pic>
    <xdr:clientData/>
  </xdr:twoCellAnchor>
  <xdr:twoCellAnchor editAs="twoCell">
    <xdr:from>
      <xdr:col>14</xdr:col>
      <xdr:colOff>219240</xdr:colOff>
      <xdr:row>83</xdr:row>
      <xdr:rowOff>0</xdr:rowOff>
    </xdr:from>
    <xdr:to>
      <xdr:col>14</xdr:col>
      <xdr:colOff>371160</xdr:colOff>
      <xdr:row>83</xdr:row>
      <xdr:rowOff>359</xdr:rowOff>
    </xdr:to>
    <xdr:pic>
      <xdr:nvPicPr>
        <xdr:cNvPr id="8" name="Picture 6"/>
        <xdr:cNvPicPr/>
      </xdr:nvPicPr>
      <xdr:blipFill>
        <a:blip r:embed="rId7">
          <a:extLst>
            <a:ext uri="{96DAC541-7B7A-43D3-8B79-37D633B846F1}">
              <asvg:svgBlip xmlns:asvg="http://schemas.microsoft.com/office/drawing/2016/SVG/main" r:embed="rId8"/>
            </a:ext>
          </a:extLst>
        </a:blip>
        <a:stretch/>
      </xdr:blipFill>
      <xdr:spPr bwMode="auto">
        <a:xfrm>
          <a:off x="15856920" y="32429520"/>
          <a:ext cx="151920" cy="360"/>
        </a:xfrm>
        <a:prstGeom prst="rect">
          <a:avLst/>
        </a:prstGeom>
        <a:noFill/>
        <a:ln w="0">
          <a:noFill/>
        </a:ln>
      </xdr:spPr>
    </xdr:pic>
    <xdr:clientData/>
  </xdr:twoCellAnchor>
  <xdr:twoCellAnchor editAs="twoCell">
    <xdr:from>
      <xdr:col>14</xdr:col>
      <xdr:colOff>219240</xdr:colOff>
      <xdr:row>83</xdr:row>
      <xdr:rowOff>0</xdr:rowOff>
    </xdr:from>
    <xdr:to>
      <xdr:col>14</xdr:col>
      <xdr:colOff>371160</xdr:colOff>
      <xdr:row>83</xdr:row>
      <xdr:rowOff>359</xdr:rowOff>
    </xdr:to>
    <xdr:pic>
      <xdr:nvPicPr>
        <xdr:cNvPr id="9" name="Picture 6"/>
        <xdr:cNvPicPr/>
      </xdr:nvPicPr>
      <xdr:blipFill>
        <a:blip r:embed="rId7">
          <a:extLst>
            <a:ext uri="{96DAC541-7B7A-43D3-8B79-37D633B846F1}">
              <asvg:svgBlip xmlns:asvg="http://schemas.microsoft.com/office/drawing/2016/SVG/main" r:embed="rId8"/>
            </a:ext>
          </a:extLst>
        </a:blip>
        <a:stretch/>
      </xdr:blipFill>
      <xdr:spPr bwMode="auto">
        <a:xfrm>
          <a:off x="15856920" y="32429520"/>
          <a:ext cx="151920" cy="360"/>
        </a:xfrm>
        <a:prstGeom prst="rect">
          <a:avLst/>
        </a:prstGeom>
        <a:noFill/>
        <a:ln w="0">
          <a:noFill/>
        </a:ln>
      </xdr:spPr>
    </xdr:pic>
    <xdr:clientData/>
  </xdr:twoCellAnchor>
  <xdr:twoCellAnchor editAs="twoCell">
    <xdr:from>
      <xdr:col>14</xdr:col>
      <xdr:colOff>19080</xdr:colOff>
      <xdr:row>9</xdr:row>
      <xdr:rowOff>0</xdr:rowOff>
    </xdr:from>
    <xdr:to>
      <xdr:col>15</xdr:col>
      <xdr:colOff>3240</xdr:colOff>
      <xdr:row>9</xdr:row>
      <xdr:rowOff>359</xdr:rowOff>
    </xdr:to>
    <xdr:pic>
      <xdr:nvPicPr>
        <xdr:cNvPr id="10" name="Picture 5"/>
        <xdr:cNvPicPr/>
      </xdr:nvPicPr>
      <xdr:blipFill>
        <a:blip r:embed="rId5">
          <a:extLst>
            <a:ext uri="{96DAC541-7B7A-43D3-8B79-37D633B846F1}">
              <asvg:svgBlip xmlns:asvg="http://schemas.microsoft.com/office/drawing/2016/SVG/main" r:embed="rId6"/>
            </a:ext>
          </a:extLst>
        </a:blip>
        <a:stretch/>
      </xdr:blipFill>
      <xdr:spPr bwMode="auto">
        <a:xfrm>
          <a:off x="15656760" y="5317560"/>
          <a:ext cx="1213200" cy="360"/>
        </a:xfrm>
        <a:prstGeom prst="rect">
          <a:avLst/>
        </a:prstGeom>
        <a:noFill/>
        <a:ln w="0">
          <a:noFill/>
        </a:ln>
      </xdr:spPr>
    </xdr:pic>
    <xdr:clientData/>
  </xdr:twoCellAnchor>
  <xdr:twoCellAnchor editAs="twoCell">
    <xdr:from>
      <xdr:col>14</xdr:col>
      <xdr:colOff>19080</xdr:colOff>
      <xdr:row>9</xdr:row>
      <xdr:rowOff>0</xdr:rowOff>
    </xdr:from>
    <xdr:to>
      <xdr:col>15</xdr:col>
      <xdr:colOff>3240</xdr:colOff>
      <xdr:row>9</xdr:row>
      <xdr:rowOff>359</xdr:rowOff>
    </xdr:to>
    <xdr:pic>
      <xdr:nvPicPr>
        <xdr:cNvPr id="11" name="Picture 5"/>
        <xdr:cNvPicPr/>
      </xdr:nvPicPr>
      <xdr:blipFill>
        <a:blip r:embed="rId5">
          <a:extLst>
            <a:ext uri="{96DAC541-7B7A-43D3-8B79-37D633B846F1}">
              <asvg:svgBlip xmlns:asvg="http://schemas.microsoft.com/office/drawing/2016/SVG/main" r:embed="rId6"/>
            </a:ext>
          </a:extLst>
        </a:blip>
        <a:stretch/>
      </xdr:blipFill>
      <xdr:spPr bwMode="auto">
        <a:xfrm>
          <a:off x="15656760" y="5317560"/>
          <a:ext cx="1213200" cy="360"/>
        </a:xfrm>
        <a:prstGeom prst="rect">
          <a:avLst/>
        </a:prstGeom>
        <a:noFill/>
        <a:ln w="0">
          <a:noFill/>
        </a:ln>
      </xdr:spPr>
    </xdr:pic>
    <xdr:clientData/>
  </xdr:twoCellAnchor>
</xdr:wsDr>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пј­пјі г‚ґг‚·гѓѓг‚Ї"/>
        <a:font script="Hang" typeface="л§‘мќЂ кі л”•"/>
        <a:font script="Hans" typeface="е®‹дЅ“"/>
        <a:font script="Hant" typeface="ж–°зґ°жЋй«”"/>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пј­пјі жЋжњќ"/>
        <a:font script="Hang" typeface="л§‘мќЂ кі л”•"/>
        <a:font script="Hans" typeface="е®‹дЅ“"/>
        <a:font script="Hant" typeface="ж–°зґ°жЋй«”"/>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Arial"/>
        <a:cs typeface="Arial"/>
      </a:majorFont>
      <a:minorFont>
        <a:latin typeface="Calibri"/>
        <a:ea typeface="Arial"/>
        <a:cs typeface="Arial"/>
      </a:minorFont>
    </a:fontScheme>
    <a:fmtScheme na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gradFill>
        <a:gradFill>
          <a:gsLst>
            <a:gs pos="0">
              <a:schemeClr val="phClr">
                <a:shade val="51000"/>
              </a:schemeClr>
            </a:gs>
            <a:gs pos="80000">
              <a:schemeClr val="phClr">
                <a:shade val="93000"/>
              </a:schemeClr>
            </a:gs>
            <a:gs pos="100000">
              <a:schemeClr val="phClr">
                <a:shade val="94000"/>
              </a:schemeClr>
            </a:gs>
          </a:gsLst>
          <a:lin ang="16200000" scaled="0"/>
        </a:gradFill>
      </a:fillStyleLst>
      <a:lnStyleLst>
        <a:ln w="9525" cap="flat" cmpd="sng" algn="ctr">
          <a:prstDash val="solid"/>
        </a:ln>
        <a:ln w="25400" cap="flat" cmpd="sng" algn="ctr">
          <a:prstDash val="solid"/>
        </a:ln>
        <a:ln w="38100" cap="flat" cmpd="sng" algn="ctr">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gradFill>
        <a:gradFill>
          <a:gsLst>
            <a:gs pos="0">
              <a:schemeClr val="phClr">
                <a:tint val="80000"/>
              </a:schemeClr>
            </a:gs>
            <a:gs pos="100000">
              <a:schemeClr val="phClr">
                <a:shade val="30000"/>
              </a:schemeClr>
            </a:gs>
          </a:gsLst>
          <a:path path="circle"/>
        </a:gradFill>
      </a:bgFillStyleLst>
    </a:fmtScheme>
  </a:themeElements>
  <a:objectDefaults/>
</a:theme>
</file>

<file path=xl/worksheets/_rels/sheet1.xml.rels><?xml version="1.0" encoding="UTF-8" standalone="yes"?><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officemag.ru/catalog/goods/22116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0">
    <outlinePr applyStyles="0" summaryBelow="1" summaryRight="1" showOutlineSymbols="1"/>
    <pageSetUpPr autoPageBreaks="1" fitToPage="0"/>
  </sheetPr>
  <sheetViews>
    <sheetView showFormulas="0" showGridLines="1" showRowColHeaders="1" showZeros="1" showRuler="1" view="normal" topLeftCell="A67" zoomScale="85" workbookViewId="0">
      <selection activeCell="I10" activeCellId="0" sqref="I10"/>
    </sheetView>
  </sheetViews>
  <sheetFormatPr defaultColWidth="9.109375" defaultRowHeight="14.25"/>
  <cols>
    <col customWidth="1" min="1" max="1" style="1" width="6.8799999999999999"/>
    <col customWidth="1" min="2" max="2" style="1" width="46.109999999999999"/>
    <col customWidth="1" min="3" max="3" style="1" width="20.66"/>
    <col customWidth="1" min="4" max="4" style="1" width="7.5599999999999996"/>
    <col customWidth="1" min="5" max="7" style="1" width="12.33"/>
    <col customWidth="1" min="8" max="8" style="1" width="15.109999999999999"/>
    <col customWidth="1" min="9" max="9" style="1" width="15.220000000000001"/>
    <col customWidth="1" min="10" max="10" style="1" width="16.440000000000001"/>
    <col customWidth="0" min="11" max="11" style="1" width="9.1099999999999994"/>
    <col customWidth="1" min="12" max="12" style="1" width="17.879999999999999"/>
    <col customWidth="1" min="13" max="13" style="1" width="15.44"/>
    <col customWidth="1" min="14" max="14" style="1" width="14.44"/>
    <col customWidth="1" min="15" max="15" style="1" width="17.440000000000001"/>
    <col customWidth="1" min="16" max="16" style="1" width="15.66"/>
    <col customWidth="1" min="17" max="17" style="1" width="19.670000000000002"/>
    <col customWidth="1" min="18" max="18" style="1" width="15.880000000000001"/>
    <col customWidth="0" min="19" max="16384" style="1" width="9.1099999999999994"/>
  </cols>
  <sheetData>
    <row r="1" s="2" customFormat="1" ht="15.75" customHeight="1">
      <c r="A1" s="3" t="s">
        <v>0</v>
      </c>
      <c r="B1" s="3"/>
      <c r="C1" s="3"/>
      <c r="D1" s="3"/>
      <c r="E1" s="3"/>
      <c r="F1" s="3"/>
      <c r="G1" s="3"/>
      <c r="H1" s="3"/>
      <c r="I1" s="3"/>
      <c r="J1" s="3"/>
      <c r="K1" s="3"/>
      <c r="L1" s="3"/>
      <c r="M1" s="3"/>
      <c r="N1" s="3"/>
      <c r="O1" s="3"/>
      <c r="P1" s="3"/>
      <c r="Q1" s="3"/>
      <c r="R1" s="3"/>
    </row>
    <row r="2" ht="15">
      <c r="A2" s="4" t="s">
        <v>1</v>
      </c>
      <c r="B2" s="4"/>
      <c r="C2" s="4"/>
      <c r="D2" s="4"/>
      <c r="E2" s="4"/>
      <c r="F2" s="4"/>
      <c r="G2" s="4"/>
      <c r="H2" s="4"/>
      <c r="I2" s="4"/>
      <c r="J2" s="4"/>
      <c r="K2" s="4"/>
      <c r="L2" s="4"/>
      <c r="M2" s="4"/>
      <c r="N2" s="4"/>
      <c r="O2" s="4"/>
      <c r="P2" s="4"/>
      <c r="Q2" s="4"/>
      <c r="R2" s="4"/>
    </row>
    <row r="3" ht="15.75" customHeight="1">
      <c r="A3" s="5" t="s">
        <v>2</v>
      </c>
      <c r="B3" s="5"/>
      <c r="C3" s="5"/>
      <c r="D3" s="5"/>
      <c r="E3" s="5"/>
      <c r="F3" s="5"/>
      <c r="G3" s="5"/>
      <c r="H3" s="5"/>
      <c r="I3" s="5"/>
      <c r="J3" s="5"/>
      <c r="K3" s="5"/>
      <c r="L3" s="5"/>
      <c r="M3" s="5"/>
      <c r="N3" s="5"/>
      <c r="O3" s="5"/>
      <c r="P3" s="5"/>
      <c r="Q3" s="5"/>
      <c r="R3" s="5"/>
    </row>
    <row r="4" ht="15.75" customHeight="1">
      <c r="A4" s="6" t="s">
        <v>3</v>
      </c>
      <c r="B4" s="6"/>
      <c r="C4" s="6"/>
      <c r="D4" s="6"/>
      <c r="E4" s="6"/>
      <c r="F4" s="6"/>
      <c r="G4" s="6"/>
      <c r="H4" s="6"/>
      <c r="I4" s="6"/>
      <c r="J4" s="6"/>
      <c r="K4" s="6"/>
      <c r="L4" s="6"/>
      <c r="M4" s="6"/>
      <c r="N4" s="6"/>
      <c r="O4" s="6"/>
      <c r="P4" s="6"/>
      <c r="Q4" s="6"/>
      <c r="R4" s="6"/>
    </row>
    <row r="5" ht="15.75" customHeight="1">
      <c r="A5" s="7" t="s">
        <v>4</v>
      </c>
      <c r="B5" s="7"/>
      <c r="C5" s="7"/>
      <c r="D5" s="7"/>
      <c r="E5" s="7"/>
      <c r="F5" s="7"/>
      <c r="G5" s="7"/>
      <c r="H5" s="7"/>
      <c r="I5" s="7"/>
      <c r="J5" s="7"/>
      <c r="K5" s="7"/>
      <c r="L5" s="7"/>
      <c r="M5" s="7"/>
      <c r="N5" s="7"/>
      <c r="O5" s="7"/>
      <c r="P5" s="7"/>
      <c r="Q5" s="7"/>
      <c r="R5" s="7"/>
    </row>
    <row r="6" s="8" customFormat="1" ht="17.350000000000001" customHeight="1">
      <c r="A6" s="9" t="s">
        <v>5</v>
      </c>
      <c r="B6" s="9"/>
      <c r="C6" s="9"/>
      <c r="D6" s="9"/>
      <c r="E6" s="9"/>
      <c r="F6" s="9"/>
      <c r="G6" s="9"/>
      <c r="H6" s="9"/>
      <c r="I6" s="9"/>
      <c r="J6" s="9"/>
      <c r="K6" s="9"/>
      <c r="L6" s="9"/>
      <c r="M6" s="9"/>
      <c r="N6" s="9"/>
      <c r="O6" s="9"/>
      <c r="P6" s="9"/>
      <c r="Q6" s="9"/>
      <c r="R6" s="9"/>
    </row>
    <row r="7" s="8" customFormat="1" ht="17.350000000000001" customHeight="1">
      <c r="A7" s="10" t="s">
        <v>6</v>
      </c>
      <c r="B7" s="10" t="s">
        <v>7</v>
      </c>
      <c r="C7" s="10"/>
      <c r="D7" s="10" t="s">
        <v>8</v>
      </c>
      <c r="E7" s="10"/>
      <c r="F7" s="10"/>
      <c r="G7" s="10"/>
      <c r="H7" s="10"/>
      <c r="I7" s="10"/>
      <c r="J7" s="10"/>
      <c r="K7" s="10"/>
      <c r="L7" s="10"/>
      <c r="M7" s="10"/>
      <c r="N7" s="10"/>
      <c r="O7" s="10"/>
      <c r="P7" s="10"/>
      <c r="Q7" s="10"/>
      <c r="R7" s="10"/>
    </row>
    <row r="8" ht="53.25" customHeight="1">
      <c r="A8" s="10"/>
      <c r="B8" s="10" t="s">
        <v>9</v>
      </c>
      <c r="C8" s="10" t="s">
        <v>10</v>
      </c>
      <c r="D8" s="11" t="s">
        <v>11</v>
      </c>
      <c r="E8" s="10" t="s">
        <v>12</v>
      </c>
      <c r="F8" s="10"/>
      <c r="G8" s="10"/>
      <c r="H8" s="10" t="s">
        <v>13</v>
      </c>
      <c r="I8" s="10"/>
      <c r="J8" s="10"/>
      <c r="K8" s="10"/>
      <c r="L8" s="12" t="s">
        <v>14</v>
      </c>
      <c r="M8" s="12"/>
      <c r="N8" s="12"/>
      <c r="O8" s="13" t="s">
        <v>15</v>
      </c>
      <c r="P8" s="13"/>
      <c r="Q8" s="13"/>
      <c r="R8" s="13"/>
    </row>
    <row r="9" ht="252.75" customHeight="1">
      <c r="A9" s="10"/>
      <c r="B9" s="10"/>
      <c r="C9" s="10"/>
      <c r="D9" s="11"/>
      <c r="E9" s="10" t="s">
        <v>16</v>
      </c>
      <c r="F9" s="10" t="s">
        <v>17</v>
      </c>
      <c r="G9" s="10" t="s">
        <v>18</v>
      </c>
      <c r="H9" s="13" t="s">
        <v>19</v>
      </c>
      <c r="I9" s="13" t="s">
        <v>20</v>
      </c>
      <c r="J9" s="13" t="s">
        <v>21</v>
      </c>
      <c r="K9" s="13" t="s">
        <v>22</v>
      </c>
      <c r="L9" s="13" t="s">
        <v>23</v>
      </c>
      <c r="M9" s="13" t="s">
        <v>24</v>
      </c>
      <c r="N9" s="13" t="s">
        <v>25</v>
      </c>
      <c r="O9" s="13" t="s">
        <v>26</v>
      </c>
      <c r="P9" s="13" t="s">
        <v>27</v>
      </c>
      <c r="Q9" s="13" t="s">
        <v>28</v>
      </c>
      <c r="R9" s="13" t="s">
        <v>29</v>
      </c>
    </row>
    <row r="10" s="14" customFormat="1" ht="30">
      <c r="A10" s="15">
        <v>1</v>
      </c>
      <c r="B10" s="16" t="s">
        <v>30</v>
      </c>
      <c r="C10" s="17" t="s">
        <v>31</v>
      </c>
      <c r="D10" s="18" t="s">
        <v>32</v>
      </c>
      <c r="E10" s="19">
        <v>20</v>
      </c>
      <c r="F10" s="19">
        <v>0</v>
      </c>
      <c r="G10" s="19">
        <f t="shared" ref="G10:G73" si="0">SUM(E10:F10)</f>
        <v>20</v>
      </c>
      <c r="H10" s="20">
        <v>53.07</v>
      </c>
      <c r="I10" s="21">
        <v>53.600000000000001</v>
      </c>
      <c r="J10" s="21">
        <v>54.130000000000003</v>
      </c>
      <c r="K10" s="22" t="s">
        <v>33</v>
      </c>
      <c r="L10" s="23">
        <f t="shared" ref="L10:L73" si="1">AVERAGE(H10:J10)</f>
        <v>53.600000000000001</v>
      </c>
      <c r="M10" s="24">
        <f t="shared" ref="M10:M73" si="2">SQRT(((SUM((POWER(J10-L10,2)),(POWER(I10-L10,2)),(POWER(H10-L10,2)))/(COLUMNS(H10:J10)-1))))</f>
        <v>0.53000000000000114</v>
      </c>
      <c r="N10" s="24">
        <f t="shared" ref="N10:N73" si="3">M10/L10*100</f>
        <v>0.98880597014925575</v>
      </c>
      <c r="O10" s="23">
        <f t="shared" ref="O10:O73" si="4">((G10/3)*(SUM(H10:J10)))</f>
        <v>1072.0000000000002</v>
      </c>
      <c r="P10" s="25">
        <f t="shared" ref="P10:P73" si="5">O10/G10</f>
        <v>53.600000000000009</v>
      </c>
      <c r="Q10" s="25">
        <f t="shared" ref="Q10:Q73" si="6">MROUND(P10,0.01)</f>
        <v>53.600000000000001</v>
      </c>
      <c r="R10" s="26">
        <f t="shared" ref="R10:R73" si="7">Q10*G10</f>
        <v>1072</v>
      </c>
    </row>
    <row r="11" s="14" customFormat="1" ht="30">
      <c r="A11" s="15">
        <v>2</v>
      </c>
      <c r="B11" s="16" t="s">
        <v>34</v>
      </c>
      <c r="C11" s="17" t="s">
        <v>35</v>
      </c>
      <c r="D11" s="18" t="s">
        <v>32</v>
      </c>
      <c r="E11" s="19">
        <v>20</v>
      </c>
      <c r="F11" s="19">
        <v>0</v>
      </c>
      <c r="G11" s="19">
        <f t="shared" si="0"/>
        <v>20</v>
      </c>
      <c r="H11" s="20">
        <v>69.540000000000006</v>
      </c>
      <c r="I11" s="21">
        <v>70.230000000000004</v>
      </c>
      <c r="J11" s="21">
        <v>70.930000000000007</v>
      </c>
      <c r="K11" s="22" t="s">
        <v>33</v>
      </c>
      <c r="L11" s="23">
        <f t="shared" si="1"/>
        <v>70.233333333333334</v>
      </c>
      <c r="M11" s="24">
        <f t="shared" si="2"/>
        <v>0.69500599517797956</v>
      </c>
      <c r="N11" s="24">
        <f t="shared" si="3"/>
        <v>0.98956715022968134</v>
      </c>
      <c r="O11" s="23">
        <f t="shared" si="4"/>
        <v>1404.6666666666667</v>
      </c>
      <c r="P11" s="25">
        <f t="shared" si="5"/>
        <v>70.233333333333334</v>
      </c>
      <c r="Q11" s="25">
        <f t="shared" si="6"/>
        <v>70.230000000000004</v>
      </c>
      <c r="R11" s="26">
        <f t="shared" si="7"/>
        <v>1404.6000000000001</v>
      </c>
    </row>
    <row r="12" s="14" customFormat="1" ht="30">
      <c r="A12" s="15">
        <v>3</v>
      </c>
      <c r="B12" s="27" t="s">
        <v>36</v>
      </c>
      <c r="C12" s="17" t="s">
        <v>37</v>
      </c>
      <c r="D12" s="18" t="s">
        <v>32</v>
      </c>
      <c r="E12" s="19">
        <v>30</v>
      </c>
      <c r="F12" s="19">
        <v>0</v>
      </c>
      <c r="G12" s="19">
        <f t="shared" si="0"/>
        <v>30</v>
      </c>
      <c r="H12" s="20">
        <v>17.690000000000001</v>
      </c>
      <c r="I12" s="21">
        <v>17.859999999999999</v>
      </c>
      <c r="J12" s="21">
        <v>18.039999999999999</v>
      </c>
      <c r="K12" s="22" t="s">
        <v>33</v>
      </c>
      <c r="L12" s="23">
        <f t="shared" si="1"/>
        <v>17.863333333333333</v>
      </c>
      <c r="M12" s="24">
        <f t="shared" si="2"/>
        <v>0.17502380790433331</v>
      </c>
      <c r="N12" s="24">
        <f t="shared" si="3"/>
        <v>0.97979366246127997</v>
      </c>
      <c r="O12" s="23">
        <f t="shared" si="4"/>
        <v>535.89999999999998</v>
      </c>
      <c r="P12" s="25">
        <f t="shared" si="5"/>
        <v>17.863333333333333</v>
      </c>
      <c r="Q12" s="25">
        <f t="shared" si="6"/>
        <v>17.859999999999999</v>
      </c>
      <c r="R12" s="26">
        <f t="shared" si="7"/>
        <v>535.79999999999995</v>
      </c>
    </row>
    <row r="13" s="14" customFormat="1" ht="28.5">
      <c r="A13" s="15">
        <v>4</v>
      </c>
      <c r="B13" s="28" t="s">
        <v>38</v>
      </c>
      <c r="C13" s="17" t="s">
        <v>39</v>
      </c>
      <c r="D13" s="29" t="s">
        <v>32</v>
      </c>
      <c r="E13" s="19">
        <v>15</v>
      </c>
      <c r="F13" s="19">
        <v>0</v>
      </c>
      <c r="G13" s="19">
        <f t="shared" si="0"/>
        <v>15</v>
      </c>
      <c r="H13" s="20">
        <v>93.939999999999998</v>
      </c>
      <c r="I13" s="21">
        <v>94.870000000000005</v>
      </c>
      <c r="J13" s="21">
        <v>95.810000000000002</v>
      </c>
      <c r="K13" s="22" t="s">
        <v>33</v>
      </c>
      <c r="L13" s="23">
        <f t="shared" si="1"/>
        <v>94.873333333333335</v>
      </c>
      <c r="M13" s="24">
        <f t="shared" si="2"/>
        <v>0.93500445631736828</v>
      </c>
      <c r="N13" s="24">
        <f t="shared" si="3"/>
        <v>0.98552925618442311</v>
      </c>
      <c r="O13" s="23">
        <f t="shared" si="4"/>
        <v>1423.0999999999999</v>
      </c>
      <c r="P13" s="25">
        <f t="shared" si="5"/>
        <v>94.873333333333321</v>
      </c>
      <c r="Q13" s="25">
        <f t="shared" si="6"/>
        <v>94.870000000000005</v>
      </c>
      <c r="R13" s="26">
        <f t="shared" si="7"/>
        <v>1423.0500000000002</v>
      </c>
    </row>
    <row r="14" s="14" customFormat="1" ht="28.5">
      <c r="A14" s="15">
        <v>5</v>
      </c>
      <c r="B14" s="16" t="s">
        <v>40</v>
      </c>
      <c r="C14" s="17" t="s">
        <v>41</v>
      </c>
      <c r="D14" s="18" t="s">
        <v>42</v>
      </c>
      <c r="E14" s="19">
        <v>500</v>
      </c>
      <c r="F14" s="19">
        <v>0</v>
      </c>
      <c r="G14" s="30">
        <f t="shared" si="0"/>
        <v>500</v>
      </c>
      <c r="H14" s="20">
        <v>349.52999999999997</v>
      </c>
      <c r="I14" s="21">
        <v>353.01999999999998</v>
      </c>
      <c r="J14" s="21">
        <v>356.51999999999998</v>
      </c>
      <c r="K14" s="22" t="s">
        <v>33</v>
      </c>
      <c r="L14" s="23">
        <f t="shared" si="1"/>
        <v>353.02333333333331</v>
      </c>
      <c r="M14" s="24">
        <f t="shared" si="2"/>
        <v>3.4950011921791049</v>
      </c>
      <c r="N14" s="24">
        <f t="shared" si="3"/>
        <v>0.99001988315572298</v>
      </c>
      <c r="O14" s="23">
        <f t="shared" si="4"/>
        <v>176511.66666666666</v>
      </c>
      <c r="P14" s="25">
        <f t="shared" si="5"/>
        <v>353.02333333333331</v>
      </c>
      <c r="Q14" s="25">
        <f t="shared" si="6"/>
        <v>353.01999999999998</v>
      </c>
      <c r="R14" s="26">
        <f t="shared" si="7"/>
        <v>176510</v>
      </c>
    </row>
    <row r="15" s="14" customFormat="1" ht="28.5">
      <c r="A15" s="15">
        <v>6</v>
      </c>
      <c r="B15" s="16" t="s">
        <v>43</v>
      </c>
      <c r="C15" s="17" t="s">
        <v>44</v>
      </c>
      <c r="D15" s="18" t="s">
        <v>42</v>
      </c>
      <c r="E15" s="19">
        <v>15</v>
      </c>
      <c r="F15" s="19">
        <v>0</v>
      </c>
      <c r="G15" s="19">
        <f t="shared" si="0"/>
        <v>15</v>
      </c>
      <c r="H15" s="20">
        <v>985.75999999999999</v>
      </c>
      <c r="I15" s="21">
        <v>995.61000000000001</v>
      </c>
      <c r="J15" s="21">
        <v>1005.47</v>
      </c>
      <c r="K15" s="22" t="s">
        <v>33</v>
      </c>
      <c r="L15" s="23">
        <f t="shared" si="1"/>
        <v>995.61333333333334</v>
      </c>
      <c r="M15" s="24">
        <f t="shared" si="2"/>
        <v>9.8550004227972359</v>
      </c>
      <c r="N15" s="24">
        <f t="shared" si="3"/>
        <v>0.98984214984370467</v>
      </c>
      <c r="O15" s="23">
        <f t="shared" si="4"/>
        <v>14934.200000000001</v>
      </c>
      <c r="P15" s="25">
        <f t="shared" si="5"/>
        <v>995.61333333333334</v>
      </c>
      <c r="Q15" s="25">
        <f t="shared" si="6"/>
        <v>995.61000000000001</v>
      </c>
      <c r="R15" s="26">
        <f t="shared" si="7"/>
        <v>14934.15</v>
      </c>
    </row>
    <row r="16" s="14" customFormat="1" ht="28.5">
      <c r="A16" s="15">
        <v>7</v>
      </c>
      <c r="B16" s="31" t="s">
        <v>45</v>
      </c>
      <c r="C16" s="17" t="s">
        <v>46</v>
      </c>
      <c r="D16" s="18" t="s">
        <v>42</v>
      </c>
      <c r="E16" s="19">
        <v>1</v>
      </c>
      <c r="F16" s="19">
        <v>0</v>
      </c>
      <c r="G16" s="19">
        <f t="shared" si="0"/>
        <v>1</v>
      </c>
      <c r="H16" s="20">
        <v>1192.55</v>
      </c>
      <c r="I16" s="21">
        <v>1204.47</v>
      </c>
      <c r="J16" s="21">
        <v>1216.4000000000001</v>
      </c>
      <c r="K16" s="22" t="s">
        <v>33</v>
      </c>
      <c r="L16" s="23">
        <f t="shared" si="1"/>
        <v>1204.4733333333334</v>
      </c>
      <c r="M16" s="24">
        <f t="shared" si="2"/>
        <v>11.925000349406073</v>
      </c>
      <c r="N16" s="24">
        <f t="shared" si="3"/>
        <v>0.99005930803001629</v>
      </c>
      <c r="O16" s="23">
        <f t="shared" si="4"/>
        <v>1204.4733333333334</v>
      </c>
      <c r="P16" s="25">
        <f t="shared" si="5"/>
        <v>1204.4733333333334</v>
      </c>
      <c r="Q16" s="25">
        <f t="shared" si="6"/>
        <v>1204.47</v>
      </c>
      <c r="R16" s="26">
        <f t="shared" si="7"/>
        <v>1204.47</v>
      </c>
    </row>
    <row r="17" s="14" customFormat="1" ht="28.5">
      <c r="A17" s="15">
        <v>8</v>
      </c>
      <c r="B17" s="28" t="s">
        <v>47</v>
      </c>
      <c r="C17" s="17" t="s">
        <v>48</v>
      </c>
      <c r="D17" s="29" t="s">
        <v>42</v>
      </c>
      <c r="E17" s="19">
        <v>1</v>
      </c>
      <c r="F17" s="19">
        <v>0</v>
      </c>
      <c r="G17" s="19">
        <f t="shared" si="0"/>
        <v>1</v>
      </c>
      <c r="H17" s="20">
        <v>1192.55</v>
      </c>
      <c r="I17" s="21">
        <v>1204.47</v>
      </c>
      <c r="J17" s="21">
        <v>1216.4000000000001</v>
      </c>
      <c r="K17" s="22" t="s">
        <v>33</v>
      </c>
      <c r="L17" s="23">
        <f t="shared" si="1"/>
        <v>1204.4733333333334</v>
      </c>
      <c r="M17" s="24">
        <f t="shared" si="2"/>
        <v>11.925000349406073</v>
      </c>
      <c r="N17" s="24">
        <f t="shared" si="3"/>
        <v>0.99005930803001629</v>
      </c>
      <c r="O17" s="23">
        <f t="shared" si="4"/>
        <v>1204.4733333333334</v>
      </c>
      <c r="P17" s="25">
        <f t="shared" si="5"/>
        <v>1204.4733333333334</v>
      </c>
      <c r="Q17" s="25">
        <f t="shared" si="6"/>
        <v>1204.47</v>
      </c>
      <c r="R17" s="26">
        <f t="shared" si="7"/>
        <v>1204.47</v>
      </c>
    </row>
    <row r="18" s="14" customFormat="1" ht="24.75" customHeight="1">
      <c r="A18" s="15">
        <v>9</v>
      </c>
      <c r="B18" s="32" t="s">
        <v>49</v>
      </c>
      <c r="C18" s="17" t="s">
        <v>50</v>
      </c>
      <c r="D18" s="18" t="s">
        <v>32</v>
      </c>
      <c r="E18" s="19">
        <v>15</v>
      </c>
      <c r="F18" s="19">
        <v>0</v>
      </c>
      <c r="G18" s="19">
        <f t="shared" si="0"/>
        <v>15</v>
      </c>
      <c r="H18" s="20">
        <v>65.879999999999995</v>
      </c>
      <c r="I18" s="21">
        <v>66.530000000000001</v>
      </c>
      <c r="J18" s="21">
        <v>67.189999999999998</v>
      </c>
      <c r="K18" s="22" t="s">
        <v>33</v>
      </c>
      <c r="L18" s="23">
        <f t="shared" si="1"/>
        <v>66.533333333333331</v>
      </c>
      <c r="M18" s="24">
        <f t="shared" si="2"/>
        <v>0.65500636129226619</v>
      </c>
      <c r="N18" s="24">
        <f t="shared" si="3"/>
        <v>0.98447849893627193</v>
      </c>
      <c r="O18" s="23">
        <f t="shared" si="4"/>
        <v>998</v>
      </c>
      <c r="P18" s="25">
        <f t="shared" si="5"/>
        <v>66.533333333333331</v>
      </c>
      <c r="Q18" s="25">
        <f t="shared" si="6"/>
        <v>66.530000000000001</v>
      </c>
      <c r="R18" s="26">
        <f t="shared" si="7"/>
        <v>997.95000000000005</v>
      </c>
    </row>
    <row r="19" s="14" customFormat="1" ht="15">
      <c r="A19" s="15">
        <v>10</v>
      </c>
      <c r="B19" s="33" t="s">
        <v>51</v>
      </c>
      <c r="C19" s="17" t="s">
        <v>52</v>
      </c>
      <c r="D19" s="18" t="s">
        <v>32</v>
      </c>
      <c r="E19" s="19">
        <v>5</v>
      </c>
      <c r="F19" s="19">
        <v>0</v>
      </c>
      <c r="G19" s="19">
        <f t="shared" si="0"/>
        <v>5</v>
      </c>
      <c r="H19" s="20">
        <v>126.27</v>
      </c>
      <c r="I19" s="21">
        <v>127.53</v>
      </c>
      <c r="J19" s="21">
        <v>128.78999999999999</v>
      </c>
      <c r="K19" s="22" t="s">
        <v>33</v>
      </c>
      <c r="L19" s="23">
        <f t="shared" si="1"/>
        <v>127.53000000000002</v>
      </c>
      <c r="M19" s="24">
        <f t="shared" si="2"/>
        <v>1.259999999999998</v>
      </c>
      <c r="N19" s="24">
        <f t="shared" si="3"/>
        <v>0.98800282286520646</v>
      </c>
      <c r="O19" s="23">
        <f t="shared" si="4"/>
        <v>637.65000000000009</v>
      </c>
      <c r="P19" s="25">
        <f t="shared" si="5"/>
        <v>127.53000000000002</v>
      </c>
      <c r="Q19" s="25">
        <f t="shared" si="6"/>
        <v>127.53</v>
      </c>
      <c r="R19" s="26">
        <f t="shared" si="7"/>
        <v>637.64999999999998</v>
      </c>
    </row>
    <row r="20" s="14" customFormat="1" ht="28.5">
      <c r="A20" s="15">
        <v>11</v>
      </c>
      <c r="B20" s="32" t="s">
        <v>53</v>
      </c>
      <c r="C20" s="17" t="s">
        <v>54</v>
      </c>
      <c r="D20" s="18" t="s">
        <v>55</v>
      </c>
      <c r="E20" s="19">
        <v>10</v>
      </c>
      <c r="F20" s="19">
        <v>0</v>
      </c>
      <c r="G20" s="19">
        <f t="shared" si="0"/>
        <v>10</v>
      </c>
      <c r="H20" s="20">
        <v>202.52000000000001</v>
      </c>
      <c r="I20" s="21">
        <v>204.53999999999999</v>
      </c>
      <c r="J20" s="21">
        <v>206.56999999999999</v>
      </c>
      <c r="K20" s="22" t="s">
        <v>33</v>
      </c>
      <c r="L20" s="23">
        <f t="shared" si="1"/>
        <v>204.54333333333332</v>
      </c>
      <c r="M20" s="24">
        <f t="shared" si="2"/>
        <v>2.0250020576121148</v>
      </c>
      <c r="N20" s="24">
        <f t="shared" si="3"/>
        <v>0.99001127272726963</v>
      </c>
      <c r="O20" s="23">
        <f t="shared" si="4"/>
        <v>2045.4333333333334</v>
      </c>
      <c r="P20" s="25">
        <f t="shared" si="5"/>
        <v>204.54333333333335</v>
      </c>
      <c r="Q20" s="25">
        <f t="shared" si="6"/>
        <v>204.53999999999999</v>
      </c>
      <c r="R20" s="26">
        <f t="shared" si="7"/>
        <v>2045.3999999999999</v>
      </c>
    </row>
    <row r="21" s="14" customFormat="1" ht="28.5">
      <c r="A21" s="15">
        <v>12</v>
      </c>
      <c r="B21" s="33" t="s">
        <v>56</v>
      </c>
      <c r="C21" s="17" t="s">
        <v>54</v>
      </c>
      <c r="D21" s="18" t="s">
        <v>55</v>
      </c>
      <c r="E21" s="19">
        <v>10</v>
      </c>
      <c r="F21" s="19">
        <v>0</v>
      </c>
      <c r="G21" s="19">
        <f t="shared" si="0"/>
        <v>10</v>
      </c>
      <c r="H21" s="20">
        <v>69.540000000000006</v>
      </c>
      <c r="I21" s="21">
        <v>70.230000000000004</v>
      </c>
      <c r="J21" s="21">
        <v>70.930000000000007</v>
      </c>
      <c r="K21" s="22" t="s">
        <v>33</v>
      </c>
      <c r="L21" s="23">
        <f t="shared" si="1"/>
        <v>70.233333333333334</v>
      </c>
      <c r="M21" s="24">
        <f t="shared" si="2"/>
        <v>0.69500599517797956</v>
      </c>
      <c r="N21" s="24">
        <f t="shared" si="3"/>
        <v>0.98956715022968134</v>
      </c>
      <c r="O21" s="23">
        <f t="shared" si="4"/>
        <v>702.33333333333337</v>
      </c>
      <c r="P21" s="25">
        <f t="shared" si="5"/>
        <v>70.233333333333334</v>
      </c>
      <c r="Q21" s="25">
        <f t="shared" si="6"/>
        <v>70.230000000000004</v>
      </c>
      <c r="R21" s="26">
        <f t="shared" si="7"/>
        <v>702.30000000000007</v>
      </c>
    </row>
    <row r="22" s="14" customFormat="1" ht="30">
      <c r="A22" s="15">
        <v>13</v>
      </c>
      <c r="B22" s="33" t="s">
        <v>57</v>
      </c>
      <c r="C22" s="17" t="s">
        <v>54</v>
      </c>
      <c r="D22" s="18" t="s">
        <v>55</v>
      </c>
      <c r="E22" s="19">
        <v>10</v>
      </c>
      <c r="F22" s="19">
        <v>0</v>
      </c>
      <c r="G22" s="19">
        <f t="shared" si="0"/>
        <v>10</v>
      </c>
      <c r="H22" s="20">
        <v>484.33999999999997</v>
      </c>
      <c r="I22" s="21">
        <v>489.18000000000001</v>
      </c>
      <c r="J22" s="21">
        <v>494.01999999999998</v>
      </c>
      <c r="K22" s="22" t="s">
        <v>33</v>
      </c>
      <c r="L22" s="23">
        <f t="shared" si="1"/>
        <v>489.18000000000001</v>
      </c>
      <c r="M22" s="24">
        <f t="shared" si="2"/>
        <v>4.8400000000000034</v>
      </c>
      <c r="N22" s="24">
        <f t="shared" si="3"/>
        <v>0.98941085081156277</v>
      </c>
      <c r="O22" s="23">
        <f t="shared" si="4"/>
        <v>4891.8000000000002</v>
      </c>
      <c r="P22" s="25">
        <f t="shared" si="5"/>
        <v>489.18000000000001</v>
      </c>
      <c r="Q22" s="25">
        <f t="shared" si="6"/>
        <v>489.18000000000001</v>
      </c>
      <c r="R22" s="26">
        <f t="shared" si="7"/>
        <v>4891.8000000000002</v>
      </c>
    </row>
    <row r="23" s="14" customFormat="1" ht="30">
      <c r="A23" s="15">
        <v>14</v>
      </c>
      <c r="B23" s="32" t="s">
        <v>58</v>
      </c>
      <c r="C23" s="17" t="s">
        <v>50</v>
      </c>
      <c r="D23" s="34" t="s">
        <v>32</v>
      </c>
      <c r="E23" s="19">
        <v>150</v>
      </c>
      <c r="F23" s="19">
        <v>0</v>
      </c>
      <c r="G23" s="19">
        <f t="shared" si="0"/>
        <v>150</v>
      </c>
      <c r="H23" s="20">
        <v>45.140000000000001</v>
      </c>
      <c r="I23" s="21">
        <v>45.590000000000003</v>
      </c>
      <c r="J23" s="21">
        <v>46.039999999999999</v>
      </c>
      <c r="K23" s="22" t="s">
        <v>33</v>
      </c>
      <c r="L23" s="23">
        <f t="shared" si="1"/>
        <v>45.590000000000003</v>
      </c>
      <c r="M23" s="24">
        <f t="shared" si="2"/>
        <v>0.44999999999999929</v>
      </c>
      <c r="N23" s="24">
        <f t="shared" si="3"/>
        <v>0.98705856547488324</v>
      </c>
      <c r="O23" s="23">
        <f t="shared" si="4"/>
        <v>6838.5000000000009</v>
      </c>
      <c r="P23" s="25">
        <f t="shared" si="5"/>
        <v>45.590000000000003</v>
      </c>
      <c r="Q23" s="25">
        <f t="shared" si="6"/>
        <v>45.590000000000003</v>
      </c>
      <c r="R23" s="26">
        <f t="shared" si="7"/>
        <v>6838.5000000000009</v>
      </c>
    </row>
    <row r="24" s="14" customFormat="1" ht="28.5">
      <c r="A24" s="15">
        <v>15</v>
      </c>
      <c r="B24" s="33" t="s">
        <v>59</v>
      </c>
      <c r="C24" s="17" t="s">
        <v>60</v>
      </c>
      <c r="D24" s="18" t="s">
        <v>32</v>
      </c>
      <c r="E24" s="19">
        <v>100</v>
      </c>
      <c r="F24" s="19">
        <v>0</v>
      </c>
      <c r="G24" s="19">
        <f t="shared" si="0"/>
        <v>100</v>
      </c>
      <c r="H24" s="20">
        <v>5.4900000000000002</v>
      </c>
      <c r="I24" s="21">
        <v>5.54</v>
      </c>
      <c r="J24" s="21">
        <v>5.5899999999999999</v>
      </c>
      <c r="K24" s="22" t="s">
        <v>33</v>
      </c>
      <c r="L24" s="23">
        <f t="shared" si="1"/>
        <v>5.54</v>
      </c>
      <c r="M24" s="24">
        <f t="shared" si="2"/>
        <v>4.9999999999999822e-002</v>
      </c>
      <c r="N24" s="24">
        <f t="shared" si="3"/>
        <v>0.90252707581227121</v>
      </c>
      <c r="O24" s="23">
        <f t="shared" si="4"/>
        <v>554.00000000000011</v>
      </c>
      <c r="P24" s="25">
        <f t="shared" si="5"/>
        <v>5.5400000000000009</v>
      </c>
      <c r="Q24" s="25">
        <f t="shared" si="6"/>
        <v>5.54</v>
      </c>
      <c r="R24" s="26">
        <f t="shared" si="7"/>
        <v>554</v>
      </c>
    </row>
    <row r="25" s="14" customFormat="1" ht="30">
      <c r="A25" s="15">
        <v>16</v>
      </c>
      <c r="B25" s="32" t="s">
        <v>61</v>
      </c>
      <c r="C25" s="17" t="s">
        <v>62</v>
      </c>
      <c r="D25" s="18" t="s">
        <v>32</v>
      </c>
      <c r="E25" s="19">
        <v>25</v>
      </c>
      <c r="F25" s="19">
        <v>0</v>
      </c>
      <c r="G25" s="19">
        <f t="shared" si="0"/>
        <v>25</v>
      </c>
      <c r="H25" s="20">
        <v>50.020000000000003</v>
      </c>
      <c r="I25" s="21">
        <v>50.520000000000003</v>
      </c>
      <c r="J25" s="21">
        <v>51.020000000000003</v>
      </c>
      <c r="K25" s="22" t="s">
        <v>33</v>
      </c>
      <c r="L25" s="23">
        <f t="shared" si="1"/>
        <v>50.520000000000003</v>
      </c>
      <c r="M25" s="24">
        <f t="shared" si="2"/>
        <v>0.5</v>
      </c>
      <c r="N25" s="24">
        <f t="shared" si="3"/>
        <v>0.98970704671417253</v>
      </c>
      <c r="O25" s="23">
        <f t="shared" si="4"/>
        <v>1263</v>
      </c>
      <c r="P25" s="25">
        <f t="shared" si="5"/>
        <v>50.520000000000003</v>
      </c>
      <c r="Q25" s="25">
        <f t="shared" si="6"/>
        <v>50.520000000000003</v>
      </c>
      <c r="R25" s="26">
        <f t="shared" si="7"/>
        <v>1263</v>
      </c>
    </row>
    <row r="26" s="14" customFormat="1" ht="15">
      <c r="A26" s="15">
        <v>17</v>
      </c>
      <c r="B26" s="33" t="s">
        <v>63</v>
      </c>
      <c r="C26" s="17" t="s">
        <v>64</v>
      </c>
      <c r="D26" s="18" t="s">
        <v>32</v>
      </c>
      <c r="E26" s="19">
        <v>25</v>
      </c>
      <c r="F26" s="19">
        <v>0</v>
      </c>
      <c r="G26" s="19">
        <f t="shared" si="0"/>
        <v>25</v>
      </c>
      <c r="H26" s="20">
        <v>29.890000000000001</v>
      </c>
      <c r="I26" s="21">
        <v>30.18</v>
      </c>
      <c r="J26" s="21">
        <v>30.48</v>
      </c>
      <c r="K26" s="22" t="s">
        <v>33</v>
      </c>
      <c r="L26" s="23">
        <f t="shared" si="1"/>
        <v>30.183333333333334</v>
      </c>
      <c r="M26" s="24">
        <f t="shared" si="2"/>
        <v>0.29501412395567317</v>
      </c>
      <c r="N26" s="24">
        <f t="shared" si="3"/>
        <v>0.97740736815794538</v>
      </c>
      <c r="O26" s="23">
        <f t="shared" si="4"/>
        <v>754.58333333333337</v>
      </c>
      <c r="P26" s="25">
        <f t="shared" si="5"/>
        <v>30.183333333333334</v>
      </c>
      <c r="Q26" s="25">
        <f t="shared" si="6"/>
        <v>30.18</v>
      </c>
      <c r="R26" s="26">
        <f t="shared" si="7"/>
        <v>754.5</v>
      </c>
    </row>
    <row r="27" s="14" customFormat="1" ht="27.75" customHeight="1">
      <c r="A27" s="15">
        <v>18</v>
      </c>
      <c r="B27" s="33" t="s">
        <v>65</v>
      </c>
      <c r="C27" s="17" t="s">
        <v>66</v>
      </c>
      <c r="D27" s="18" t="s">
        <v>32</v>
      </c>
      <c r="E27" s="19">
        <v>15</v>
      </c>
      <c r="F27" s="19">
        <v>0</v>
      </c>
      <c r="G27" s="19">
        <f t="shared" si="0"/>
        <v>15</v>
      </c>
      <c r="H27" s="20">
        <v>33.549999999999997</v>
      </c>
      <c r="I27" s="21">
        <v>33.880000000000003</v>
      </c>
      <c r="J27" s="21">
        <v>34.219999999999999</v>
      </c>
      <c r="K27" s="22"/>
      <c r="L27" s="23">
        <f t="shared" si="1"/>
        <v>33.883333333333333</v>
      </c>
      <c r="M27" s="24">
        <f t="shared" si="2"/>
        <v>0.33501243758006044</v>
      </c>
      <c r="N27" s="24">
        <f t="shared" si="3"/>
        <v>0.98872337701936197</v>
      </c>
      <c r="O27" s="23">
        <f t="shared" si="4"/>
        <v>508.25</v>
      </c>
      <c r="P27" s="25">
        <f t="shared" si="5"/>
        <v>33.883333333333333</v>
      </c>
      <c r="Q27" s="25">
        <f t="shared" si="6"/>
        <v>33.880000000000003</v>
      </c>
      <c r="R27" s="26">
        <f t="shared" si="7"/>
        <v>508.20000000000005</v>
      </c>
    </row>
    <row r="28" s="14" customFormat="1" ht="45.75" customHeight="1">
      <c r="A28" s="15">
        <v>19</v>
      </c>
      <c r="B28" s="33" t="s">
        <v>67</v>
      </c>
      <c r="C28" s="17" t="s">
        <v>68</v>
      </c>
      <c r="D28" s="18" t="s">
        <v>32</v>
      </c>
      <c r="E28" s="19">
        <v>30</v>
      </c>
      <c r="F28" s="19">
        <v>0</v>
      </c>
      <c r="G28" s="19">
        <f t="shared" si="0"/>
        <v>30</v>
      </c>
      <c r="H28" s="20">
        <v>93.939999999999998</v>
      </c>
      <c r="I28" s="21">
        <v>94.870000000000005</v>
      </c>
      <c r="J28" s="21">
        <v>95.810000000000002</v>
      </c>
      <c r="K28" s="22"/>
      <c r="L28" s="23">
        <f t="shared" si="1"/>
        <v>94.873333333333335</v>
      </c>
      <c r="M28" s="24">
        <f t="shared" si="2"/>
        <v>0.93500445631736828</v>
      </c>
      <c r="N28" s="24">
        <f t="shared" si="3"/>
        <v>0.98552925618442311</v>
      </c>
      <c r="O28" s="23">
        <f t="shared" si="4"/>
        <v>2846.1999999999998</v>
      </c>
      <c r="P28" s="25">
        <f t="shared" si="5"/>
        <v>94.873333333333321</v>
      </c>
      <c r="Q28" s="25">
        <f t="shared" si="6"/>
        <v>94.870000000000005</v>
      </c>
      <c r="R28" s="26">
        <f t="shared" si="7"/>
        <v>2846.1000000000004</v>
      </c>
    </row>
    <row r="29" s="14" customFormat="1" ht="27" customHeight="1">
      <c r="A29" s="15">
        <v>20</v>
      </c>
      <c r="B29" s="33" t="s">
        <v>69</v>
      </c>
      <c r="C29" s="17" t="s">
        <v>70</v>
      </c>
      <c r="D29" s="18" t="s">
        <v>55</v>
      </c>
      <c r="E29" s="19">
        <v>3</v>
      </c>
      <c r="F29" s="19">
        <v>0</v>
      </c>
      <c r="G29" s="19">
        <f t="shared" si="0"/>
        <v>3</v>
      </c>
      <c r="H29" s="20">
        <v>335.5</v>
      </c>
      <c r="I29" s="21">
        <v>338.85000000000002</v>
      </c>
      <c r="J29" s="21">
        <v>342.20999999999998</v>
      </c>
      <c r="K29" s="22"/>
      <c r="L29" s="23">
        <f t="shared" si="1"/>
        <v>338.8533333333333</v>
      </c>
      <c r="M29" s="24">
        <f t="shared" si="2"/>
        <v>3.3550012419272313</v>
      </c>
      <c r="N29" s="24">
        <f t="shared" si="3"/>
        <v>0.99010424626010218</v>
      </c>
      <c r="O29" s="23">
        <f t="shared" si="4"/>
        <v>1016.5599999999999</v>
      </c>
      <c r="P29" s="25">
        <f t="shared" si="5"/>
        <v>338.8533333333333</v>
      </c>
      <c r="Q29" s="25">
        <f t="shared" si="6"/>
        <v>338.85000000000002</v>
      </c>
      <c r="R29" s="26">
        <f t="shared" si="7"/>
        <v>1016.5500000000001</v>
      </c>
    </row>
    <row r="30" s="14" customFormat="1" ht="30">
      <c r="A30" s="15">
        <v>21</v>
      </c>
      <c r="B30" s="33" t="s">
        <v>71</v>
      </c>
      <c r="C30" s="17" t="s">
        <v>72</v>
      </c>
      <c r="D30" s="18" t="s">
        <v>55</v>
      </c>
      <c r="E30" s="19">
        <v>10</v>
      </c>
      <c r="F30" s="19">
        <v>0</v>
      </c>
      <c r="G30" s="19">
        <f t="shared" si="0"/>
        <v>10</v>
      </c>
      <c r="H30" s="20">
        <v>61</v>
      </c>
      <c r="I30" s="21">
        <v>61.609999999999999</v>
      </c>
      <c r="J30" s="21">
        <v>62.219999999999999</v>
      </c>
      <c r="K30" s="22"/>
      <c r="L30" s="23">
        <f t="shared" si="1"/>
        <v>61.609999999999992</v>
      </c>
      <c r="M30" s="24">
        <f t="shared" si="2"/>
        <v>0.60999999999999943</v>
      </c>
      <c r="N30" s="24">
        <f t="shared" si="3"/>
        <v>0.9900990099009892</v>
      </c>
      <c r="O30" s="23">
        <f t="shared" si="4"/>
        <v>616.10000000000002</v>
      </c>
      <c r="P30" s="25">
        <f t="shared" si="5"/>
        <v>61.609999999999999</v>
      </c>
      <c r="Q30" s="25">
        <f t="shared" si="6"/>
        <v>61.609999999999999</v>
      </c>
      <c r="R30" s="26">
        <f t="shared" si="7"/>
        <v>616.10000000000002</v>
      </c>
    </row>
    <row r="31" s="14" customFormat="1" ht="30">
      <c r="A31" s="15">
        <v>22</v>
      </c>
      <c r="B31" s="33" t="s">
        <v>73</v>
      </c>
      <c r="C31" s="17" t="s">
        <v>74</v>
      </c>
      <c r="D31" s="18" t="s">
        <v>32</v>
      </c>
      <c r="E31" s="19">
        <v>30</v>
      </c>
      <c r="F31" s="19">
        <v>0</v>
      </c>
      <c r="G31" s="19">
        <f t="shared" si="0"/>
        <v>30</v>
      </c>
      <c r="H31" s="20">
        <v>64.659999999999997</v>
      </c>
      <c r="I31" s="21">
        <v>65.299999999999997</v>
      </c>
      <c r="J31" s="21">
        <v>65.950000000000003</v>
      </c>
      <c r="K31" s="22"/>
      <c r="L31" s="23">
        <f t="shared" si="1"/>
        <v>65.303333333333327</v>
      </c>
      <c r="M31" s="24">
        <f t="shared" si="2"/>
        <v>0.64500645991597427</v>
      </c>
      <c r="N31" s="24">
        <f t="shared" si="3"/>
        <v>0.98770832512272111</v>
      </c>
      <c r="O31" s="23">
        <f t="shared" si="4"/>
        <v>1959.0999999999997</v>
      </c>
      <c r="P31" s="25">
        <f t="shared" si="5"/>
        <v>65.303333333333327</v>
      </c>
      <c r="Q31" s="25">
        <f t="shared" si="6"/>
        <v>65.299999999999997</v>
      </c>
      <c r="R31" s="26">
        <f t="shared" si="7"/>
        <v>1959</v>
      </c>
    </row>
    <row r="32" s="14" customFormat="1" ht="28.5">
      <c r="A32" s="15">
        <v>23</v>
      </c>
      <c r="B32" s="33" t="s">
        <v>75</v>
      </c>
      <c r="C32" s="17" t="s">
        <v>76</v>
      </c>
      <c r="D32" s="18" t="s">
        <v>32</v>
      </c>
      <c r="E32" s="19">
        <v>10</v>
      </c>
      <c r="F32" s="19">
        <v>0</v>
      </c>
      <c r="G32" s="19">
        <f t="shared" si="0"/>
        <v>10</v>
      </c>
      <c r="H32" s="20">
        <v>181.16999999999999</v>
      </c>
      <c r="I32" s="21">
        <v>182.97999999999999</v>
      </c>
      <c r="J32" s="21">
        <v>184.78999999999999</v>
      </c>
      <c r="K32" s="22"/>
      <c r="L32" s="23">
        <f t="shared" si="1"/>
        <v>182.97999999999999</v>
      </c>
      <c r="M32" s="24">
        <f t="shared" si="2"/>
        <v>1.8100000000000023</v>
      </c>
      <c r="N32" s="24">
        <f t="shared" si="3"/>
        <v>0.98917914526177853</v>
      </c>
      <c r="O32" s="23">
        <f t="shared" si="4"/>
        <v>1829.8</v>
      </c>
      <c r="P32" s="25">
        <f t="shared" si="5"/>
        <v>182.97999999999999</v>
      </c>
      <c r="Q32" s="25">
        <f t="shared" si="6"/>
        <v>182.97999999999999</v>
      </c>
      <c r="R32" s="26">
        <f t="shared" si="7"/>
        <v>1829.8</v>
      </c>
    </row>
    <row r="33" s="14" customFormat="1" ht="15">
      <c r="A33" s="15">
        <v>24</v>
      </c>
      <c r="B33" s="33" t="s">
        <v>77</v>
      </c>
      <c r="C33" s="17" t="s">
        <v>78</v>
      </c>
      <c r="D33" s="18" t="s">
        <v>55</v>
      </c>
      <c r="E33" s="30">
        <v>1</v>
      </c>
      <c r="F33" s="19">
        <v>0</v>
      </c>
      <c r="G33" s="30">
        <f t="shared" si="0"/>
        <v>1</v>
      </c>
      <c r="H33" s="35">
        <v>347.08999999999997</v>
      </c>
      <c r="I33" s="36">
        <v>350.56</v>
      </c>
      <c r="J33" s="36">
        <v>354.02999999999997</v>
      </c>
      <c r="K33" s="22"/>
      <c r="L33" s="23">
        <f t="shared" si="1"/>
        <v>350.55999999999995</v>
      </c>
      <c r="M33" s="24">
        <f t="shared" si="2"/>
        <v>3.4699999999999989</v>
      </c>
      <c r="N33" s="24">
        <f t="shared" si="3"/>
        <v>0.98984481971702409</v>
      </c>
      <c r="O33" s="23">
        <f t="shared" si="4"/>
        <v>350.55999999999995</v>
      </c>
      <c r="P33" s="25">
        <f t="shared" si="5"/>
        <v>350.55999999999995</v>
      </c>
      <c r="Q33" s="25">
        <f t="shared" si="6"/>
        <v>350.56</v>
      </c>
      <c r="R33" s="37">
        <f t="shared" si="7"/>
        <v>350.56</v>
      </c>
    </row>
    <row r="34" s="14" customFormat="1" ht="29.25" customHeight="1">
      <c r="A34" s="15">
        <v>25</v>
      </c>
      <c r="B34" s="33" t="s">
        <v>79</v>
      </c>
      <c r="C34" s="17" t="s">
        <v>78</v>
      </c>
      <c r="D34" s="18" t="s">
        <v>55</v>
      </c>
      <c r="E34" s="19">
        <v>2</v>
      </c>
      <c r="F34" s="19">
        <v>0</v>
      </c>
      <c r="G34" s="30">
        <f t="shared" si="0"/>
        <v>2</v>
      </c>
      <c r="H34" s="20">
        <v>427.61000000000001</v>
      </c>
      <c r="I34" s="21">
        <v>431.88</v>
      </c>
      <c r="J34" s="21">
        <v>436.16000000000003</v>
      </c>
      <c r="K34" s="22"/>
      <c r="L34" s="23">
        <f t="shared" si="1"/>
        <v>431.88333333333338</v>
      </c>
      <c r="M34" s="24">
        <f t="shared" si="2"/>
        <v>4.2750009746587638</v>
      </c>
      <c r="N34" s="24">
        <f t="shared" si="3"/>
        <v>0.98985087978823683</v>
      </c>
      <c r="O34" s="23">
        <f t="shared" si="4"/>
        <v>863.76666666666665</v>
      </c>
      <c r="P34" s="25">
        <f t="shared" si="5"/>
        <v>431.88333333333333</v>
      </c>
      <c r="Q34" s="25">
        <f t="shared" si="6"/>
        <v>431.88</v>
      </c>
      <c r="R34" s="26">
        <f t="shared" si="7"/>
        <v>863.75999999999999</v>
      </c>
    </row>
    <row r="35" s="14" customFormat="1" ht="28.5">
      <c r="A35" s="15">
        <v>26</v>
      </c>
      <c r="B35" s="33" t="s">
        <v>80</v>
      </c>
      <c r="C35" s="17" t="s">
        <v>81</v>
      </c>
      <c r="D35" s="18" t="s">
        <v>32</v>
      </c>
      <c r="E35" s="19">
        <v>5</v>
      </c>
      <c r="F35" s="19">
        <v>0</v>
      </c>
      <c r="G35" s="19">
        <f t="shared" si="0"/>
        <v>5</v>
      </c>
      <c r="H35" s="20">
        <v>290.36000000000001</v>
      </c>
      <c r="I35" s="21">
        <v>293.25999999999999</v>
      </c>
      <c r="J35" s="21">
        <v>296.16000000000003</v>
      </c>
      <c r="K35" s="22"/>
      <c r="L35" s="23">
        <f t="shared" si="1"/>
        <v>293.25999999999999</v>
      </c>
      <c r="M35" s="24">
        <f t="shared" si="2"/>
        <v>2.9000000000000057</v>
      </c>
      <c r="N35" s="24">
        <f t="shared" si="3"/>
        <v>0.98888358453249869</v>
      </c>
      <c r="O35" s="23">
        <f t="shared" si="4"/>
        <v>1466.3</v>
      </c>
      <c r="P35" s="25">
        <f t="shared" si="5"/>
        <v>293.25999999999999</v>
      </c>
      <c r="Q35" s="25">
        <f t="shared" si="6"/>
        <v>293.25999999999999</v>
      </c>
      <c r="R35" s="26">
        <f t="shared" si="7"/>
        <v>1466.3</v>
      </c>
    </row>
    <row r="36" s="14" customFormat="1" ht="41.25" customHeight="1">
      <c r="A36" s="15">
        <v>27</v>
      </c>
      <c r="B36" s="33" t="s">
        <v>82</v>
      </c>
      <c r="C36" s="17" t="s">
        <v>83</v>
      </c>
      <c r="D36" s="18" t="s">
        <v>55</v>
      </c>
      <c r="E36" s="19">
        <v>2</v>
      </c>
      <c r="F36" s="19">
        <v>0</v>
      </c>
      <c r="G36" s="19">
        <f t="shared" si="0"/>
        <v>2</v>
      </c>
      <c r="H36" s="20">
        <v>3002.4200000000001</v>
      </c>
      <c r="I36" s="21">
        <v>3032.4400000000001</v>
      </c>
      <c r="J36" s="21">
        <v>3062.46</v>
      </c>
      <c r="K36" s="22"/>
      <c r="L36" s="23">
        <f t="shared" si="1"/>
        <v>3032.4400000000001</v>
      </c>
      <c r="M36" s="24">
        <f t="shared" si="2"/>
        <v>30.019999999999982</v>
      </c>
      <c r="N36" s="24">
        <f t="shared" si="3"/>
        <v>0.98996187888301113</v>
      </c>
      <c r="O36" s="23">
        <f t="shared" si="4"/>
        <v>6064.8799999999992</v>
      </c>
      <c r="P36" s="25">
        <f t="shared" si="5"/>
        <v>3032.4399999999996</v>
      </c>
      <c r="Q36" s="25">
        <f t="shared" si="6"/>
        <v>3032.4400000000001</v>
      </c>
      <c r="R36" s="26">
        <f t="shared" si="7"/>
        <v>6064.8800000000001</v>
      </c>
    </row>
    <row r="37" s="14" customFormat="1" ht="28.5">
      <c r="A37" s="15">
        <v>28</v>
      </c>
      <c r="B37" s="33" t="s">
        <v>84</v>
      </c>
      <c r="C37" s="17" t="s">
        <v>85</v>
      </c>
      <c r="D37" s="18" t="s">
        <v>55</v>
      </c>
      <c r="E37" s="19">
        <v>2</v>
      </c>
      <c r="F37" s="19">
        <v>0</v>
      </c>
      <c r="G37" s="19">
        <f t="shared" si="0"/>
        <v>2</v>
      </c>
      <c r="H37" s="20">
        <v>688.08000000000004</v>
      </c>
      <c r="I37" s="21">
        <v>694.96000000000004</v>
      </c>
      <c r="J37" s="21">
        <v>701.84000000000003</v>
      </c>
      <c r="K37" s="22"/>
      <c r="L37" s="23">
        <f t="shared" si="1"/>
        <v>694.96000000000004</v>
      </c>
      <c r="M37" s="24">
        <f t="shared" si="2"/>
        <v>6.8799999999999955</v>
      </c>
      <c r="N37" s="24">
        <f t="shared" si="3"/>
        <v>0.98998503510993374</v>
      </c>
      <c r="O37" s="23">
        <f t="shared" si="4"/>
        <v>1389.9200000000001</v>
      </c>
      <c r="P37" s="25">
        <f t="shared" si="5"/>
        <v>694.96000000000004</v>
      </c>
      <c r="Q37" s="25">
        <f t="shared" si="6"/>
        <v>694.96000000000004</v>
      </c>
      <c r="R37" s="26">
        <f t="shared" si="7"/>
        <v>1389.9200000000001</v>
      </c>
    </row>
    <row r="38" s="14" customFormat="1" ht="29.25" customHeight="1">
      <c r="A38" s="15">
        <v>29</v>
      </c>
      <c r="B38" s="33" t="s">
        <v>86</v>
      </c>
      <c r="C38" s="17" t="s">
        <v>87</v>
      </c>
      <c r="D38" s="18" t="s">
        <v>32</v>
      </c>
      <c r="E38" s="19">
        <v>20</v>
      </c>
      <c r="F38" s="19">
        <v>0</v>
      </c>
      <c r="G38" s="19">
        <f t="shared" si="0"/>
        <v>20</v>
      </c>
      <c r="H38" s="20">
        <v>32.939999999999998</v>
      </c>
      <c r="I38" s="21">
        <v>33.259999999999998</v>
      </c>
      <c r="J38" s="21">
        <v>33.590000000000003</v>
      </c>
      <c r="K38" s="22"/>
      <c r="L38" s="23">
        <f t="shared" si="1"/>
        <v>33.263333333333328</v>
      </c>
      <c r="M38" s="24">
        <f t="shared" si="2"/>
        <v>0.32501282025996325</v>
      </c>
      <c r="N38" s="24">
        <f t="shared" si="3"/>
        <v>0.97709035051597348</v>
      </c>
      <c r="O38" s="23">
        <f t="shared" si="4"/>
        <v>665.26666666666665</v>
      </c>
      <c r="P38" s="25">
        <f t="shared" si="5"/>
        <v>33.263333333333335</v>
      </c>
      <c r="Q38" s="25">
        <f t="shared" si="6"/>
        <v>33.259999999999998</v>
      </c>
      <c r="R38" s="26">
        <f t="shared" si="7"/>
        <v>665.19999999999993</v>
      </c>
    </row>
    <row r="39" s="14" customFormat="1" ht="15">
      <c r="A39" s="15">
        <v>30</v>
      </c>
      <c r="B39" s="33" t="s">
        <v>88</v>
      </c>
      <c r="C39" s="17" t="s">
        <v>89</v>
      </c>
      <c r="D39" s="18" t="s">
        <v>55</v>
      </c>
      <c r="E39" s="19">
        <v>10</v>
      </c>
      <c r="F39" s="19">
        <v>0</v>
      </c>
      <c r="G39" s="19">
        <f t="shared" si="0"/>
        <v>10</v>
      </c>
      <c r="H39" s="20">
        <v>35.380000000000003</v>
      </c>
      <c r="I39" s="21">
        <v>35.729999999999997</v>
      </c>
      <c r="J39" s="21">
        <v>36.079999999999998</v>
      </c>
      <c r="K39" s="22"/>
      <c r="L39" s="23">
        <f t="shared" si="1"/>
        <v>35.729999999999997</v>
      </c>
      <c r="M39" s="24">
        <f t="shared" si="2"/>
        <v>0.34999999999999787</v>
      </c>
      <c r="N39" s="24">
        <f t="shared" si="3"/>
        <v>0.97956898964455041</v>
      </c>
      <c r="O39" s="23">
        <f t="shared" si="4"/>
        <v>357.30000000000001</v>
      </c>
      <c r="P39" s="25">
        <f t="shared" si="5"/>
        <v>35.730000000000004</v>
      </c>
      <c r="Q39" s="25">
        <f t="shared" si="6"/>
        <v>35.730000000000004</v>
      </c>
      <c r="R39" s="26">
        <f t="shared" si="7"/>
        <v>357.30000000000007</v>
      </c>
    </row>
    <row r="40" s="14" customFormat="1" ht="30.75" customHeight="1">
      <c r="A40" s="15">
        <v>31</v>
      </c>
      <c r="B40" s="33" t="s">
        <v>90</v>
      </c>
      <c r="C40" s="17" t="s">
        <v>91</v>
      </c>
      <c r="D40" s="18" t="s">
        <v>32</v>
      </c>
      <c r="E40" s="19">
        <v>20</v>
      </c>
      <c r="F40" s="19">
        <v>0</v>
      </c>
      <c r="G40" s="19">
        <f t="shared" si="0"/>
        <v>20</v>
      </c>
      <c r="H40" s="20">
        <v>54.289999999999999</v>
      </c>
      <c r="I40" s="21">
        <v>54.829999999999998</v>
      </c>
      <c r="J40" s="21">
        <v>55.369999999999997</v>
      </c>
      <c r="K40" s="22"/>
      <c r="L40" s="23">
        <f t="shared" si="1"/>
        <v>54.830000000000005</v>
      </c>
      <c r="M40" s="24">
        <f t="shared" si="2"/>
        <v>0.53999999999999915</v>
      </c>
      <c r="N40" s="24">
        <f t="shared" si="3"/>
        <v>0.9848623016596737</v>
      </c>
      <c r="O40" s="23">
        <f t="shared" si="4"/>
        <v>1096.6000000000001</v>
      </c>
      <c r="P40" s="25">
        <f t="shared" si="5"/>
        <v>54.830000000000005</v>
      </c>
      <c r="Q40" s="25">
        <f t="shared" si="6"/>
        <v>54.829999999999998</v>
      </c>
      <c r="R40" s="26">
        <f t="shared" si="7"/>
        <v>1096.5999999999999</v>
      </c>
    </row>
    <row r="41" s="14" customFormat="1" ht="28.5">
      <c r="A41" s="15">
        <v>32</v>
      </c>
      <c r="B41" s="33" t="s">
        <v>92</v>
      </c>
      <c r="C41" s="17" t="s">
        <v>93</v>
      </c>
      <c r="D41" s="18" t="s">
        <v>32</v>
      </c>
      <c r="E41" s="19">
        <v>10</v>
      </c>
      <c r="F41" s="19">
        <v>0</v>
      </c>
      <c r="G41" s="30">
        <f t="shared" si="0"/>
        <v>10</v>
      </c>
      <c r="H41" s="20">
        <v>516.66999999999996</v>
      </c>
      <c r="I41" s="21">
        <v>521.83000000000004</v>
      </c>
      <c r="J41" s="21">
        <v>527</v>
      </c>
      <c r="K41" s="22"/>
      <c r="L41" s="23">
        <f t="shared" si="1"/>
        <v>521.83333333333337</v>
      </c>
      <c r="M41" s="24">
        <f t="shared" si="2"/>
        <v>5.1650008067117996</v>
      </c>
      <c r="N41" s="24">
        <f t="shared" si="3"/>
        <v>0.98977977771545178</v>
      </c>
      <c r="O41" s="23">
        <f t="shared" si="4"/>
        <v>5218.3333333333339</v>
      </c>
      <c r="P41" s="25">
        <f t="shared" si="5"/>
        <v>521.83333333333337</v>
      </c>
      <c r="Q41" s="25">
        <f t="shared" si="6"/>
        <v>521.83000000000004</v>
      </c>
      <c r="R41" s="26">
        <f t="shared" si="7"/>
        <v>5218.3000000000002</v>
      </c>
    </row>
    <row r="42" s="14" customFormat="1" ht="35.25" customHeight="1">
      <c r="A42" s="15">
        <v>33</v>
      </c>
      <c r="B42" s="33" t="s">
        <v>94</v>
      </c>
      <c r="C42" s="17" t="s">
        <v>95</v>
      </c>
      <c r="D42" s="18" t="s">
        <v>32</v>
      </c>
      <c r="E42" s="19">
        <v>15</v>
      </c>
      <c r="F42" s="19">
        <v>0</v>
      </c>
      <c r="G42" s="30">
        <f t="shared" si="0"/>
        <v>15</v>
      </c>
      <c r="H42" s="20">
        <v>260.47000000000003</v>
      </c>
      <c r="I42" s="21">
        <v>263.06999999999999</v>
      </c>
      <c r="J42" s="21">
        <v>265.67000000000002</v>
      </c>
      <c r="K42" s="22"/>
      <c r="L42" s="23">
        <f t="shared" si="1"/>
        <v>263.06999999999999</v>
      </c>
      <c r="M42" s="24">
        <f t="shared" si="2"/>
        <v>2.5999999999999943</v>
      </c>
      <c r="N42" s="24">
        <f t="shared" si="3"/>
        <v>0.98833010225415074</v>
      </c>
      <c r="O42" s="23">
        <f t="shared" si="4"/>
        <v>3946.0500000000002</v>
      </c>
      <c r="P42" s="25">
        <f t="shared" si="5"/>
        <v>263.06999999999999</v>
      </c>
      <c r="Q42" s="25">
        <f t="shared" si="6"/>
        <v>263.06999999999999</v>
      </c>
      <c r="R42" s="26">
        <f t="shared" si="7"/>
        <v>3946.0499999999997</v>
      </c>
    </row>
    <row r="43" s="14" customFormat="1" ht="27.75" customHeight="1">
      <c r="A43" s="15">
        <v>34</v>
      </c>
      <c r="B43" s="33" t="s">
        <v>96</v>
      </c>
      <c r="C43" s="17" t="s">
        <v>97</v>
      </c>
      <c r="D43" s="18" t="s">
        <v>32</v>
      </c>
      <c r="E43" s="19">
        <v>12</v>
      </c>
      <c r="F43" s="19">
        <v>0</v>
      </c>
      <c r="G43" s="19">
        <f t="shared" si="0"/>
        <v>12</v>
      </c>
      <c r="H43" s="20">
        <v>19.52</v>
      </c>
      <c r="I43" s="21">
        <v>19.710000000000001</v>
      </c>
      <c r="J43" s="21">
        <v>19.91</v>
      </c>
      <c r="K43" s="22"/>
      <c r="L43" s="23">
        <f t="shared" si="1"/>
        <v>19.713333333333335</v>
      </c>
      <c r="M43" s="24">
        <f t="shared" si="2"/>
        <v>0.19502136635080125</v>
      </c>
      <c r="N43" s="24">
        <f t="shared" si="3"/>
        <v>0.98928660644640476</v>
      </c>
      <c r="O43" s="23">
        <f t="shared" si="4"/>
        <v>236.56</v>
      </c>
      <c r="P43" s="25">
        <f t="shared" si="5"/>
        <v>19.713333333333335</v>
      </c>
      <c r="Q43" s="25">
        <f t="shared" si="6"/>
        <v>19.710000000000001</v>
      </c>
      <c r="R43" s="26">
        <f t="shared" si="7"/>
        <v>236.52000000000001</v>
      </c>
    </row>
    <row r="44" s="14" customFormat="1" ht="28.5">
      <c r="A44" s="15">
        <v>35</v>
      </c>
      <c r="B44" s="33" t="s">
        <v>98</v>
      </c>
      <c r="C44" s="17" t="s">
        <v>99</v>
      </c>
      <c r="D44" s="18" t="s">
        <v>32</v>
      </c>
      <c r="E44" s="19">
        <v>12</v>
      </c>
      <c r="F44" s="19">
        <v>0</v>
      </c>
      <c r="G44" s="19">
        <f t="shared" si="0"/>
        <v>12</v>
      </c>
      <c r="H44" s="20">
        <v>20.129999999999999</v>
      </c>
      <c r="I44" s="21">
        <v>20.329999999999998</v>
      </c>
      <c r="J44" s="21">
        <v>20.530000000000001</v>
      </c>
      <c r="K44" s="22"/>
      <c r="L44" s="23">
        <f t="shared" si="1"/>
        <v>20.329999999999998</v>
      </c>
      <c r="M44" s="24">
        <f t="shared" si="2"/>
        <v>0.20000000000000107</v>
      </c>
      <c r="N44" s="24">
        <f t="shared" si="3"/>
        <v>0.9837678307919383</v>
      </c>
      <c r="O44" s="23">
        <f t="shared" si="4"/>
        <v>243.95999999999998</v>
      </c>
      <c r="P44" s="25">
        <f t="shared" si="5"/>
        <v>20.329999999999998</v>
      </c>
      <c r="Q44" s="25">
        <f t="shared" si="6"/>
        <v>20.330000000000002</v>
      </c>
      <c r="R44" s="26">
        <f t="shared" si="7"/>
        <v>243.96000000000004</v>
      </c>
    </row>
    <row r="45" s="14" customFormat="1" ht="31.5" customHeight="1">
      <c r="A45" s="15">
        <v>36</v>
      </c>
      <c r="B45" s="33" t="s">
        <v>100</v>
      </c>
      <c r="C45" s="17" t="s">
        <v>97</v>
      </c>
      <c r="D45" s="18" t="s">
        <v>32</v>
      </c>
      <c r="E45" s="19">
        <v>12</v>
      </c>
      <c r="F45" s="19">
        <v>0</v>
      </c>
      <c r="G45" s="19">
        <f t="shared" si="0"/>
        <v>12</v>
      </c>
      <c r="H45" s="20">
        <v>47.579999999999998</v>
      </c>
      <c r="I45" s="21">
        <v>48.049999999999997</v>
      </c>
      <c r="J45" s="21">
        <v>48.530000000000001</v>
      </c>
      <c r="K45" s="22"/>
      <c r="L45" s="23">
        <f t="shared" si="1"/>
        <v>48.053333333333335</v>
      </c>
      <c r="M45" s="24">
        <f t="shared" si="2"/>
        <v>0.47500877184883089</v>
      </c>
      <c r="N45" s="24">
        <f t="shared" si="3"/>
        <v>0.98850327105056368</v>
      </c>
      <c r="O45" s="23">
        <f t="shared" si="4"/>
        <v>576.63999999999999</v>
      </c>
      <c r="P45" s="25">
        <f t="shared" si="5"/>
        <v>48.053333333333335</v>
      </c>
      <c r="Q45" s="25">
        <f t="shared" si="6"/>
        <v>48.050000000000004</v>
      </c>
      <c r="R45" s="26">
        <f t="shared" si="7"/>
        <v>576.60000000000002</v>
      </c>
    </row>
    <row r="46" s="14" customFormat="1" ht="33" customHeight="1">
      <c r="A46" s="15">
        <v>37</v>
      </c>
      <c r="B46" s="33" t="s">
        <v>101</v>
      </c>
      <c r="C46" s="17" t="s">
        <v>102</v>
      </c>
      <c r="D46" s="18" t="s">
        <v>103</v>
      </c>
      <c r="E46" s="19">
        <v>25</v>
      </c>
      <c r="F46" s="19">
        <v>0</v>
      </c>
      <c r="G46" s="30">
        <f t="shared" si="0"/>
        <v>25</v>
      </c>
      <c r="H46" s="20">
        <v>126.27</v>
      </c>
      <c r="I46" s="21">
        <v>127.53</v>
      </c>
      <c r="J46" s="21">
        <v>128.78999999999999</v>
      </c>
      <c r="K46" s="22"/>
      <c r="L46" s="23">
        <f t="shared" si="1"/>
        <v>127.53000000000002</v>
      </c>
      <c r="M46" s="24">
        <f t="shared" si="2"/>
        <v>1.259999999999998</v>
      </c>
      <c r="N46" s="24">
        <f t="shared" si="3"/>
        <v>0.98800282286520646</v>
      </c>
      <c r="O46" s="23">
        <f t="shared" si="4"/>
        <v>3188.2500000000005</v>
      </c>
      <c r="P46" s="25">
        <f t="shared" si="5"/>
        <v>127.53000000000002</v>
      </c>
      <c r="Q46" s="25">
        <f t="shared" si="6"/>
        <v>127.53</v>
      </c>
      <c r="R46" s="26">
        <f t="shared" si="7"/>
        <v>3188.25</v>
      </c>
    </row>
    <row r="47" s="14" customFormat="1" ht="33" customHeight="1">
      <c r="A47" s="15">
        <v>38</v>
      </c>
      <c r="B47" s="33" t="s">
        <v>104</v>
      </c>
      <c r="C47" s="17" t="s">
        <v>105</v>
      </c>
      <c r="D47" s="18" t="s">
        <v>32</v>
      </c>
      <c r="E47" s="19">
        <v>2</v>
      </c>
      <c r="F47" s="19">
        <v>0</v>
      </c>
      <c r="G47" s="19">
        <f t="shared" si="0"/>
        <v>2</v>
      </c>
      <c r="H47" s="20">
        <v>354.41000000000003</v>
      </c>
      <c r="I47" s="21">
        <v>357.94999999999999</v>
      </c>
      <c r="J47" s="21">
        <v>361.49000000000001</v>
      </c>
      <c r="K47" s="22"/>
      <c r="L47" s="23">
        <f t="shared" si="1"/>
        <v>357.94999999999999</v>
      </c>
      <c r="M47" s="24">
        <f t="shared" si="2"/>
        <v>3.539999999999992</v>
      </c>
      <c r="N47" s="24">
        <f t="shared" si="3"/>
        <v>0.98896493923732143</v>
      </c>
      <c r="O47" s="23">
        <f t="shared" si="4"/>
        <v>715.89999999999986</v>
      </c>
      <c r="P47" s="25">
        <f t="shared" si="5"/>
        <v>357.94999999999993</v>
      </c>
      <c r="Q47" s="25">
        <f t="shared" si="6"/>
        <v>357.94999999999999</v>
      </c>
      <c r="R47" s="26">
        <f t="shared" si="7"/>
        <v>715.89999999999998</v>
      </c>
    </row>
    <row r="48" s="14" customFormat="1" ht="27.75" customHeight="1">
      <c r="A48" s="15">
        <v>39</v>
      </c>
      <c r="B48" s="33" t="s">
        <v>106</v>
      </c>
      <c r="C48" s="17" t="s">
        <v>107</v>
      </c>
      <c r="D48" s="18" t="s">
        <v>32</v>
      </c>
      <c r="E48" s="19">
        <v>10</v>
      </c>
      <c r="F48" s="19">
        <v>0</v>
      </c>
      <c r="G48" s="19">
        <f t="shared" si="0"/>
        <v>10</v>
      </c>
      <c r="H48" s="20">
        <v>59.780000000000001</v>
      </c>
      <c r="I48" s="21">
        <v>60.369999999999997</v>
      </c>
      <c r="J48" s="21">
        <v>60.969999999999999</v>
      </c>
      <c r="K48" s="22"/>
      <c r="L48" s="23">
        <f t="shared" si="1"/>
        <v>60.373333333333335</v>
      </c>
      <c r="M48" s="24">
        <f t="shared" si="2"/>
        <v>0.59500700275991036</v>
      </c>
      <c r="N48" s="24">
        <f t="shared" si="3"/>
        <v>0.98554605139119422</v>
      </c>
      <c r="O48" s="23">
        <f t="shared" si="4"/>
        <v>603.73333333333335</v>
      </c>
      <c r="P48" s="25">
        <f t="shared" si="5"/>
        <v>60.373333333333335</v>
      </c>
      <c r="Q48" s="25">
        <f t="shared" si="6"/>
        <v>60.370000000000005</v>
      </c>
      <c r="R48" s="26">
        <f t="shared" si="7"/>
        <v>603.70000000000005</v>
      </c>
    </row>
    <row r="49" s="14" customFormat="1" ht="26.25" customHeight="1">
      <c r="A49" s="15">
        <v>40</v>
      </c>
      <c r="B49" s="38" t="s">
        <v>108</v>
      </c>
      <c r="C49" s="17" t="s">
        <v>109</v>
      </c>
      <c r="D49" s="18" t="s">
        <v>32</v>
      </c>
      <c r="E49" s="19">
        <v>15</v>
      </c>
      <c r="F49" s="19">
        <v>0</v>
      </c>
      <c r="G49" s="19">
        <f t="shared" si="0"/>
        <v>15</v>
      </c>
      <c r="H49" s="20">
        <v>271.44999999999999</v>
      </c>
      <c r="I49" s="21">
        <v>274.16000000000003</v>
      </c>
      <c r="J49" s="21">
        <v>276.87</v>
      </c>
      <c r="K49" s="22"/>
      <c r="L49" s="23">
        <f t="shared" si="1"/>
        <v>274.16000000000003</v>
      </c>
      <c r="M49" s="24">
        <f t="shared" si="2"/>
        <v>2.710000000000008</v>
      </c>
      <c r="N49" s="24">
        <f t="shared" si="3"/>
        <v>0.98847388386344015</v>
      </c>
      <c r="O49" s="23">
        <f t="shared" si="4"/>
        <v>4112.3999999999996</v>
      </c>
      <c r="P49" s="25">
        <f t="shared" si="5"/>
        <v>274.15999999999997</v>
      </c>
      <c r="Q49" s="25">
        <f t="shared" si="6"/>
        <v>274.16000000000003</v>
      </c>
      <c r="R49" s="26">
        <f t="shared" si="7"/>
        <v>4112.4000000000005</v>
      </c>
    </row>
    <row r="50" s="14" customFormat="1" ht="29.25" customHeight="1">
      <c r="A50" s="15">
        <v>41</v>
      </c>
      <c r="B50" s="33" t="s">
        <v>110</v>
      </c>
      <c r="C50" s="17" t="s">
        <v>111</v>
      </c>
      <c r="D50" s="18" t="s">
        <v>32</v>
      </c>
      <c r="E50" s="19">
        <v>15</v>
      </c>
      <c r="F50" s="19">
        <v>0</v>
      </c>
      <c r="G50" s="19">
        <f t="shared" si="0"/>
        <v>15</v>
      </c>
      <c r="H50" s="20">
        <v>236.06999999999999</v>
      </c>
      <c r="I50" s="21">
        <v>238.43000000000001</v>
      </c>
      <c r="J50" s="21">
        <v>240.78999999999999</v>
      </c>
      <c r="K50" s="22"/>
      <c r="L50" s="23">
        <f t="shared" si="1"/>
        <v>238.42999999999998</v>
      </c>
      <c r="M50" s="24">
        <f t="shared" si="2"/>
        <v>2.3599999999999994</v>
      </c>
      <c r="N50" s="24">
        <f t="shared" si="3"/>
        <v>0.98980832948873876</v>
      </c>
      <c r="O50" s="23">
        <f t="shared" si="4"/>
        <v>3576.4499999999998</v>
      </c>
      <c r="P50" s="25">
        <f t="shared" si="5"/>
        <v>238.42999999999998</v>
      </c>
      <c r="Q50" s="25">
        <f t="shared" si="6"/>
        <v>238.43000000000001</v>
      </c>
      <c r="R50" s="26">
        <f t="shared" si="7"/>
        <v>3576.4500000000003</v>
      </c>
    </row>
    <row r="51" s="14" customFormat="1" ht="29.25" customHeight="1">
      <c r="A51" s="15">
        <v>42</v>
      </c>
      <c r="B51" s="33" t="s">
        <v>112</v>
      </c>
      <c r="C51" s="17" t="s">
        <v>113</v>
      </c>
      <c r="D51" s="18" t="s">
        <v>32</v>
      </c>
      <c r="E51" s="19">
        <v>300</v>
      </c>
      <c r="F51" s="19">
        <v>0</v>
      </c>
      <c r="G51" s="19">
        <f t="shared" si="0"/>
        <v>300</v>
      </c>
      <c r="H51" s="20">
        <v>40.259999999999998</v>
      </c>
      <c r="I51" s="21">
        <v>40.659999999999997</v>
      </c>
      <c r="J51" s="21">
        <v>41.060000000000002</v>
      </c>
      <c r="K51" s="22"/>
      <c r="L51" s="23">
        <f t="shared" si="1"/>
        <v>40.659999999999997</v>
      </c>
      <c r="M51" s="24">
        <f t="shared" si="2"/>
        <v>0.40000000000000213</v>
      </c>
      <c r="N51" s="24">
        <f t="shared" si="3"/>
        <v>0.9837678307919383</v>
      </c>
      <c r="O51" s="23">
        <f t="shared" si="4"/>
        <v>12197.999999999998</v>
      </c>
      <c r="P51" s="25">
        <f t="shared" si="5"/>
        <v>40.659999999999997</v>
      </c>
      <c r="Q51" s="25">
        <f t="shared" si="6"/>
        <v>40.660000000000004</v>
      </c>
      <c r="R51" s="26">
        <f t="shared" si="7"/>
        <v>12198.000000000002</v>
      </c>
    </row>
    <row r="52" s="14" customFormat="1" ht="27" customHeight="1">
      <c r="A52" s="15">
        <v>43</v>
      </c>
      <c r="B52" s="33" t="s">
        <v>114</v>
      </c>
      <c r="C52" s="17" t="s">
        <v>115</v>
      </c>
      <c r="D52" s="18" t="s">
        <v>32</v>
      </c>
      <c r="E52" s="19">
        <v>15</v>
      </c>
      <c r="F52" s="19">
        <v>0</v>
      </c>
      <c r="G52" s="19">
        <f t="shared" si="0"/>
        <v>15</v>
      </c>
      <c r="H52" s="20">
        <v>69.540000000000006</v>
      </c>
      <c r="I52" s="21">
        <v>70.230000000000004</v>
      </c>
      <c r="J52" s="21">
        <v>70.930000000000007</v>
      </c>
      <c r="K52" s="22"/>
      <c r="L52" s="23">
        <f t="shared" si="1"/>
        <v>70.233333333333334</v>
      </c>
      <c r="M52" s="24">
        <f t="shared" si="2"/>
        <v>0.69500599517797956</v>
      </c>
      <c r="N52" s="24">
        <f t="shared" si="3"/>
        <v>0.98956715022968134</v>
      </c>
      <c r="O52" s="23">
        <f t="shared" si="4"/>
        <v>1053.5</v>
      </c>
      <c r="P52" s="25">
        <f t="shared" si="5"/>
        <v>70.233333333333334</v>
      </c>
      <c r="Q52" s="25">
        <f t="shared" si="6"/>
        <v>70.230000000000004</v>
      </c>
      <c r="R52" s="26">
        <f t="shared" si="7"/>
        <v>1053.45</v>
      </c>
    </row>
    <row r="53" s="14" customFormat="1" ht="38.25" customHeight="1">
      <c r="A53" s="15">
        <v>44</v>
      </c>
      <c r="B53" s="33" t="s">
        <v>116</v>
      </c>
      <c r="C53" s="17" t="s">
        <v>117</v>
      </c>
      <c r="D53" s="18" t="s">
        <v>32</v>
      </c>
      <c r="E53" s="19">
        <v>5</v>
      </c>
      <c r="F53" s="19">
        <v>0</v>
      </c>
      <c r="G53" s="30">
        <f t="shared" si="0"/>
        <v>5</v>
      </c>
      <c r="H53" s="20">
        <v>199.47</v>
      </c>
      <c r="I53" s="21">
        <v>201.46000000000001</v>
      </c>
      <c r="J53" s="21">
        <v>203.44999999999999</v>
      </c>
      <c r="K53" s="22"/>
      <c r="L53" s="23">
        <f t="shared" si="1"/>
        <v>201.46000000000001</v>
      </c>
      <c r="M53" s="24">
        <f t="shared" si="2"/>
        <v>1.9899999999999949</v>
      </c>
      <c r="N53" s="24">
        <f t="shared" si="3"/>
        <v>0.98778913928322976</v>
      </c>
      <c r="O53" s="23">
        <f t="shared" si="4"/>
        <v>1007.3000000000001</v>
      </c>
      <c r="P53" s="25">
        <f t="shared" si="5"/>
        <v>201.46000000000001</v>
      </c>
      <c r="Q53" s="25">
        <f t="shared" si="6"/>
        <v>201.46000000000001</v>
      </c>
      <c r="R53" s="26">
        <f t="shared" si="7"/>
        <v>1007.3000000000001</v>
      </c>
    </row>
    <row r="54" s="14" customFormat="1" ht="28.5">
      <c r="A54" s="15">
        <v>45</v>
      </c>
      <c r="B54" s="39" t="s">
        <v>118</v>
      </c>
      <c r="C54" s="17" t="s">
        <v>119</v>
      </c>
      <c r="D54" s="18" t="s">
        <v>32</v>
      </c>
      <c r="E54" s="19">
        <v>30</v>
      </c>
      <c r="F54" s="19">
        <v>0</v>
      </c>
      <c r="G54" s="19">
        <f t="shared" si="0"/>
        <v>30</v>
      </c>
      <c r="H54" s="20">
        <v>295.24000000000001</v>
      </c>
      <c r="I54" s="21">
        <v>298.19</v>
      </c>
      <c r="J54" s="21">
        <v>301.13999999999999</v>
      </c>
      <c r="K54" s="22"/>
      <c r="L54" s="23">
        <f t="shared" si="1"/>
        <v>298.19</v>
      </c>
      <c r="M54" s="24">
        <f t="shared" si="2"/>
        <v>2.9499999999999886</v>
      </c>
      <c r="N54" s="24">
        <f t="shared" si="3"/>
        <v>0.98930212280760199</v>
      </c>
      <c r="O54" s="23">
        <f t="shared" si="4"/>
        <v>8945.7000000000007</v>
      </c>
      <c r="P54" s="25">
        <f t="shared" si="5"/>
        <v>298.19</v>
      </c>
      <c r="Q54" s="25">
        <f t="shared" si="6"/>
        <v>298.19</v>
      </c>
      <c r="R54" s="26">
        <f t="shared" si="7"/>
        <v>8945.7000000000007</v>
      </c>
    </row>
    <row r="55" s="14" customFormat="1" ht="28.5">
      <c r="A55" s="15">
        <v>46</v>
      </c>
      <c r="B55" s="39" t="s">
        <v>120</v>
      </c>
      <c r="C55" s="17" t="s">
        <v>119</v>
      </c>
      <c r="D55" s="18" t="s">
        <v>32</v>
      </c>
      <c r="E55" s="19">
        <v>40</v>
      </c>
      <c r="F55" s="19">
        <v>0</v>
      </c>
      <c r="G55" s="19">
        <f t="shared" si="0"/>
        <v>40</v>
      </c>
      <c r="H55" s="20">
        <v>209.22999999999999</v>
      </c>
      <c r="I55" s="21">
        <v>211.31999999999999</v>
      </c>
      <c r="J55" s="21">
        <v>213.41</v>
      </c>
      <c r="K55" s="22"/>
      <c r="L55" s="23">
        <f t="shared" si="1"/>
        <v>211.31999999999996</v>
      </c>
      <c r="M55" s="24">
        <f t="shared" si="2"/>
        <v>2.0900000000000034</v>
      </c>
      <c r="N55" s="24">
        <f t="shared" si="3"/>
        <v>0.9890213893621066</v>
      </c>
      <c r="O55" s="23">
        <f t="shared" si="4"/>
        <v>8452.7999999999993</v>
      </c>
      <c r="P55" s="25">
        <f t="shared" si="5"/>
        <v>211.31999999999999</v>
      </c>
      <c r="Q55" s="25">
        <f t="shared" si="6"/>
        <v>211.31999999999999</v>
      </c>
      <c r="R55" s="26">
        <f t="shared" si="7"/>
        <v>8452.7999999999993</v>
      </c>
    </row>
    <row r="56" s="14" customFormat="1" ht="30.75" customHeight="1">
      <c r="A56" s="15">
        <v>47</v>
      </c>
      <c r="B56" s="39" t="s">
        <v>121</v>
      </c>
      <c r="C56" s="17" t="s">
        <v>119</v>
      </c>
      <c r="D56" s="18" t="s">
        <v>32</v>
      </c>
      <c r="E56" s="19">
        <v>40</v>
      </c>
      <c r="F56" s="19">
        <v>0</v>
      </c>
      <c r="G56" s="19">
        <f t="shared" si="0"/>
        <v>40</v>
      </c>
      <c r="H56" s="20">
        <v>318.42000000000002</v>
      </c>
      <c r="I56" s="21">
        <v>321.60000000000002</v>
      </c>
      <c r="J56" s="21">
        <v>324.77999999999997</v>
      </c>
      <c r="K56" s="22"/>
      <c r="L56" s="23">
        <f t="shared" si="1"/>
        <v>321.59999999999997</v>
      </c>
      <c r="M56" s="24">
        <f t="shared" si="2"/>
        <v>3.1799999999999784</v>
      </c>
      <c r="N56" s="24">
        <f t="shared" si="3"/>
        <v>0.98880597014924709</v>
      </c>
      <c r="O56" s="23">
        <f t="shared" si="4"/>
        <v>12864</v>
      </c>
      <c r="P56" s="25">
        <f t="shared" si="5"/>
        <v>321.60000000000002</v>
      </c>
      <c r="Q56" s="25">
        <f t="shared" si="6"/>
        <v>321.60000000000002</v>
      </c>
      <c r="R56" s="26">
        <f t="shared" si="7"/>
        <v>12864</v>
      </c>
    </row>
    <row r="57" s="14" customFormat="1" ht="29.25" customHeight="1">
      <c r="A57" s="15">
        <v>48</v>
      </c>
      <c r="B57" s="39" t="s">
        <v>122</v>
      </c>
      <c r="C57" s="17" t="s">
        <v>119</v>
      </c>
      <c r="D57" s="18" t="s">
        <v>32</v>
      </c>
      <c r="E57" s="19">
        <v>15</v>
      </c>
      <c r="F57" s="19">
        <v>0</v>
      </c>
      <c r="G57" s="19">
        <f t="shared" si="0"/>
        <v>15</v>
      </c>
      <c r="H57" s="20">
        <v>405.04000000000002</v>
      </c>
      <c r="I57" s="21">
        <v>409.08999999999997</v>
      </c>
      <c r="J57" s="21">
        <v>413.13999999999999</v>
      </c>
      <c r="K57" s="22"/>
      <c r="L57" s="23">
        <f t="shared" si="1"/>
        <v>409.08999999999997</v>
      </c>
      <c r="M57" s="24">
        <f t="shared" si="2"/>
        <v>4.0499999999999829</v>
      </c>
      <c r="N57" s="24">
        <f t="shared" si="3"/>
        <v>0.99000220000488481</v>
      </c>
      <c r="O57" s="23">
        <f t="shared" si="4"/>
        <v>6136.3500000000004</v>
      </c>
      <c r="P57" s="25">
        <f t="shared" si="5"/>
        <v>409.09000000000003</v>
      </c>
      <c r="Q57" s="25">
        <f t="shared" si="6"/>
        <v>409.09000000000003</v>
      </c>
      <c r="R57" s="26">
        <f t="shared" si="7"/>
        <v>6136.3500000000004</v>
      </c>
    </row>
    <row r="58" s="14" customFormat="1" ht="28.5">
      <c r="A58" s="15">
        <v>49</v>
      </c>
      <c r="B58" s="39" t="s">
        <v>123</v>
      </c>
      <c r="C58" s="17" t="s">
        <v>124</v>
      </c>
      <c r="D58" s="18" t="s">
        <v>55</v>
      </c>
      <c r="E58" s="19">
        <v>2</v>
      </c>
      <c r="F58" s="19">
        <v>0</v>
      </c>
      <c r="G58" s="19">
        <f t="shared" si="0"/>
        <v>2</v>
      </c>
      <c r="H58" s="20">
        <v>1513.4100000000001</v>
      </c>
      <c r="I58" s="21">
        <v>1528.54</v>
      </c>
      <c r="J58" s="21">
        <v>1543.6700000000001</v>
      </c>
      <c r="K58" s="22"/>
      <c r="L58" s="23">
        <f t="shared" si="1"/>
        <v>1528.54</v>
      </c>
      <c r="M58" s="24">
        <f t="shared" si="2"/>
        <v>15.129999999999995</v>
      </c>
      <c r="N58" s="24">
        <f t="shared" si="3"/>
        <v>0.98983343582765226</v>
      </c>
      <c r="O58" s="23">
        <f t="shared" si="4"/>
        <v>3057.0799999999999</v>
      </c>
      <c r="P58" s="25">
        <f t="shared" si="5"/>
        <v>1528.54</v>
      </c>
      <c r="Q58" s="25">
        <f t="shared" si="6"/>
        <v>1528.54</v>
      </c>
      <c r="R58" s="26">
        <f t="shared" si="7"/>
        <v>3057.0799999999999</v>
      </c>
    </row>
    <row r="59" s="14" customFormat="1" ht="45">
      <c r="A59" s="15">
        <v>50</v>
      </c>
      <c r="B59" s="39" t="s">
        <v>125</v>
      </c>
      <c r="C59" s="17" t="s">
        <v>126</v>
      </c>
      <c r="D59" s="18" t="s">
        <v>32</v>
      </c>
      <c r="E59" s="19">
        <v>10</v>
      </c>
      <c r="F59" s="19">
        <v>0</v>
      </c>
      <c r="G59" s="19">
        <f t="shared" si="0"/>
        <v>10</v>
      </c>
      <c r="H59" s="20">
        <v>299.50999999999999</v>
      </c>
      <c r="I59" s="21">
        <v>302.5</v>
      </c>
      <c r="J59" s="21">
        <v>305.5</v>
      </c>
      <c r="K59" s="22"/>
      <c r="L59" s="23">
        <f t="shared" si="1"/>
        <v>302.50333333333333</v>
      </c>
      <c r="M59" s="24">
        <f t="shared" si="2"/>
        <v>2.9950013912072495</v>
      </c>
      <c r="N59" s="24">
        <f t="shared" si="3"/>
        <v>0.99007219464487972</v>
      </c>
      <c r="O59" s="23">
        <f t="shared" si="4"/>
        <v>3025.0333333333333</v>
      </c>
      <c r="P59" s="25">
        <f t="shared" si="5"/>
        <v>302.50333333333333</v>
      </c>
      <c r="Q59" s="25">
        <f t="shared" si="6"/>
        <v>302.5</v>
      </c>
      <c r="R59" s="26">
        <f t="shared" si="7"/>
        <v>3025</v>
      </c>
    </row>
    <row r="60" s="14" customFormat="1" ht="29.25" customHeight="1">
      <c r="A60" s="15">
        <v>51</v>
      </c>
      <c r="B60" s="39" t="s">
        <v>127</v>
      </c>
      <c r="C60" s="17" t="s">
        <v>128</v>
      </c>
      <c r="D60" s="18" t="s">
        <v>55</v>
      </c>
      <c r="E60" s="19">
        <v>10</v>
      </c>
      <c r="F60" s="19">
        <v>0</v>
      </c>
      <c r="G60" s="19">
        <f t="shared" si="0"/>
        <v>10</v>
      </c>
      <c r="H60" s="20">
        <v>388.56999999999999</v>
      </c>
      <c r="I60" s="21">
        <v>392.44999999999999</v>
      </c>
      <c r="J60" s="21">
        <v>396.33999999999997</v>
      </c>
      <c r="K60" s="22"/>
      <c r="L60" s="23">
        <f t="shared" si="1"/>
        <v>392.45333333333332</v>
      </c>
      <c r="M60" s="24">
        <f t="shared" si="2"/>
        <v>3.8850010725009154</v>
      </c>
      <c r="N60" s="24">
        <f t="shared" si="3"/>
        <v>0.98992688875983104</v>
      </c>
      <c r="O60" s="23">
        <f t="shared" si="4"/>
        <v>3924.5333333333333</v>
      </c>
      <c r="P60" s="25">
        <f t="shared" si="5"/>
        <v>392.45333333333332</v>
      </c>
      <c r="Q60" s="25">
        <f t="shared" si="6"/>
        <v>392.44999999999999</v>
      </c>
      <c r="R60" s="26">
        <f t="shared" si="7"/>
        <v>3924.5</v>
      </c>
    </row>
    <row r="61" s="14" customFormat="1" ht="28.5">
      <c r="A61" s="15">
        <v>52</v>
      </c>
      <c r="B61" s="39" t="s">
        <v>129</v>
      </c>
      <c r="C61" s="17" t="s">
        <v>130</v>
      </c>
      <c r="D61" s="18" t="s">
        <v>32</v>
      </c>
      <c r="E61" s="19">
        <v>15</v>
      </c>
      <c r="F61" s="19">
        <v>0</v>
      </c>
      <c r="G61" s="19">
        <f t="shared" si="0"/>
        <v>15</v>
      </c>
      <c r="H61" s="20">
        <v>21.960000000000001</v>
      </c>
      <c r="I61" s="21">
        <v>22.170000000000002</v>
      </c>
      <c r="J61" s="21">
        <v>22.390000000000001</v>
      </c>
      <c r="K61" s="22"/>
      <c r="L61" s="23">
        <f t="shared" si="1"/>
        <v>22.173333333333336</v>
      </c>
      <c r="M61" s="24">
        <f t="shared" si="2"/>
        <v>0.2150193789716017</v>
      </c>
      <c r="N61" s="24">
        <f t="shared" si="3"/>
        <v>0.96972059067168526</v>
      </c>
      <c r="O61" s="23">
        <f t="shared" si="4"/>
        <v>332.60000000000002</v>
      </c>
      <c r="P61" s="25">
        <f t="shared" si="5"/>
        <v>22.173333333333336</v>
      </c>
      <c r="Q61" s="25">
        <f t="shared" si="6"/>
        <v>22.170000000000002</v>
      </c>
      <c r="R61" s="26">
        <f t="shared" si="7"/>
        <v>332.55000000000001</v>
      </c>
    </row>
    <row r="62" s="14" customFormat="1" ht="28.5">
      <c r="A62" s="15">
        <v>53</v>
      </c>
      <c r="B62" s="39" t="s">
        <v>131</v>
      </c>
      <c r="C62" s="17" t="s">
        <v>132</v>
      </c>
      <c r="D62" s="18" t="s">
        <v>32</v>
      </c>
      <c r="E62" s="19">
        <v>150</v>
      </c>
      <c r="F62" s="19">
        <v>0</v>
      </c>
      <c r="G62" s="19">
        <f t="shared" si="0"/>
        <v>150</v>
      </c>
      <c r="H62" s="20">
        <v>21.960000000000001</v>
      </c>
      <c r="I62" s="21">
        <v>22.170000000000002</v>
      </c>
      <c r="J62" s="21">
        <v>22.390000000000001</v>
      </c>
      <c r="K62" s="22"/>
      <c r="L62" s="23">
        <f t="shared" si="1"/>
        <v>22.173333333333336</v>
      </c>
      <c r="M62" s="24">
        <f t="shared" si="2"/>
        <v>0.2150193789716017</v>
      </c>
      <c r="N62" s="24">
        <f t="shared" si="3"/>
        <v>0.96972059067168526</v>
      </c>
      <c r="O62" s="23">
        <f t="shared" si="4"/>
        <v>3326.0000000000005</v>
      </c>
      <c r="P62" s="25">
        <f t="shared" si="5"/>
        <v>22.173333333333336</v>
      </c>
      <c r="Q62" s="25">
        <f t="shared" si="6"/>
        <v>22.170000000000002</v>
      </c>
      <c r="R62" s="26">
        <f t="shared" si="7"/>
        <v>3325.5000000000005</v>
      </c>
    </row>
    <row r="63" s="14" customFormat="1" ht="33" customHeight="1">
      <c r="A63" s="15">
        <v>54</v>
      </c>
      <c r="B63" s="39" t="s">
        <v>133</v>
      </c>
      <c r="C63" s="17" t="s">
        <v>132</v>
      </c>
      <c r="D63" s="18" t="s">
        <v>32</v>
      </c>
      <c r="E63" s="19">
        <v>20</v>
      </c>
      <c r="F63" s="19">
        <v>0</v>
      </c>
      <c r="G63" s="19">
        <f t="shared" si="0"/>
        <v>20</v>
      </c>
      <c r="H63" s="20">
        <v>28.059999999999999</v>
      </c>
      <c r="I63" s="21">
        <v>28.34</v>
      </c>
      <c r="J63" s="21">
        <v>28.620000000000001</v>
      </c>
      <c r="K63" s="22"/>
      <c r="L63" s="23">
        <f t="shared" si="1"/>
        <v>28.34</v>
      </c>
      <c r="M63" s="24">
        <f t="shared" si="2"/>
        <v>0.28000000000000114</v>
      </c>
      <c r="N63" s="24">
        <f t="shared" si="3"/>
        <v>0.98800282286521224</v>
      </c>
      <c r="O63" s="23">
        <f t="shared" si="4"/>
        <v>566.79999999999995</v>
      </c>
      <c r="P63" s="25">
        <f t="shared" si="5"/>
        <v>28.339999999999996</v>
      </c>
      <c r="Q63" s="25">
        <f t="shared" si="6"/>
        <v>28.34</v>
      </c>
      <c r="R63" s="26">
        <f t="shared" si="7"/>
        <v>566.79999999999995</v>
      </c>
    </row>
    <row r="64" s="14" customFormat="1" ht="15">
      <c r="A64" s="15">
        <v>55</v>
      </c>
      <c r="B64" s="39" t="s">
        <v>110</v>
      </c>
      <c r="C64" s="17" t="s">
        <v>50</v>
      </c>
      <c r="D64" s="18" t="s">
        <v>55</v>
      </c>
      <c r="E64" s="19">
        <v>3</v>
      </c>
      <c r="F64" s="19">
        <v>0</v>
      </c>
      <c r="G64" s="19">
        <f t="shared" si="0"/>
        <v>3</v>
      </c>
      <c r="H64" s="20">
        <v>371.49000000000001</v>
      </c>
      <c r="I64" s="21">
        <v>375.19999999999999</v>
      </c>
      <c r="J64" s="21">
        <v>378.91000000000003</v>
      </c>
      <c r="K64" s="22"/>
      <c r="L64" s="23">
        <f t="shared" si="1"/>
        <v>375.20000000000005</v>
      </c>
      <c r="M64" s="24">
        <f t="shared" si="2"/>
        <v>3.710000000000008</v>
      </c>
      <c r="N64" s="24">
        <f t="shared" si="3"/>
        <v>0.98880597014925575</v>
      </c>
      <c r="O64" s="23">
        <f t="shared" si="4"/>
        <v>1125.6000000000001</v>
      </c>
      <c r="P64" s="25">
        <f t="shared" si="5"/>
        <v>375.20000000000005</v>
      </c>
      <c r="Q64" s="25">
        <f t="shared" si="6"/>
        <v>375.19999999999999</v>
      </c>
      <c r="R64" s="26">
        <f t="shared" si="7"/>
        <v>1125.5999999999999</v>
      </c>
    </row>
    <row r="65" s="14" customFormat="1" ht="26.850000000000001">
      <c r="A65" s="15">
        <v>56</v>
      </c>
      <c r="B65" s="39" t="s">
        <v>114</v>
      </c>
      <c r="C65" s="17" t="s">
        <v>50</v>
      </c>
      <c r="D65" s="18" t="s">
        <v>55</v>
      </c>
      <c r="E65" s="19">
        <v>3</v>
      </c>
      <c r="F65" s="19">
        <v>0</v>
      </c>
      <c r="G65" s="19">
        <f t="shared" si="0"/>
        <v>3</v>
      </c>
      <c r="H65" s="20">
        <v>279.99000000000001</v>
      </c>
      <c r="I65" s="21">
        <v>282.77999999999997</v>
      </c>
      <c r="J65" s="21">
        <v>285.57999999999998</v>
      </c>
      <c r="K65" s="22"/>
      <c r="L65" s="23">
        <f t="shared" si="1"/>
        <v>282.7833333333333</v>
      </c>
      <c r="M65" s="24">
        <f t="shared" si="2"/>
        <v>2.7950014907568947</v>
      </c>
      <c r="N65" s="24">
        <f t="shared" si="3"/>
        <v>0.98838975331769741</v>
      </c>
      <c r="O65" s="23">
        <f t="shared" si="4"/>
        <v>848.34999999999991</v>
      </c>
      <c r="P65" s="25">
        <f t="shared" si="5"/>
        <v>282.7833333333333</v>
      </c>
      <c r="Q65" s="25">
        <f t="shared" si="6"/>
        <v>282.78000000000003</v>
      </c>
      <c r="R65" s="26">
        <f t="shared" si="7"/>
        <v>848.34000000000015</v>
      </c>
    </row>
    <row r="66" s="14" customFormat="1" ht="26.850000000000001">
      <c r="A66" s="15">
        <v>57</v>
      </c>
      <c r="B66" s="39" t="s">
        <v>116</v>
      </c>
      <c r="C66" s="17" t="s">
        <v>134</v>
      </c>
      <c r="D66" s="18" t="s">
        <v>32</v>
      </c>
      <c r="E66" s="19">
        <v>10</v>
      </c>
      <c r="F66" s="19">
        <v>0</v>
      </c>
      <c r="G66" s="19">
        <f t="shared" si="0"/>
        <v>10</v>
      </c>
      <c r="H66" s="20">
        <v>381.25</v>
      </c>
      <c r="I66" s="21">
        <v>385.06</v>
      </c>
      <c r="J66" s="21">
        <v>388.87</v>
      </c>
      <c r="K66" s="22"/>
      <c r="L66" s="23">
        <f t="shared" si="1"/>
        <v>385.05999999999995</v>
      </c>
      <c r="M66" s="24">
        <f t="shared" si="2"/>
        <v>3.8100000000000023</v>
      </c>
      <c r="N66" s="24">
        <f t="shared" si="3"/>
        <v>0.98945618864592599</v>
      </c>
      <c r="O66" s="23">
        <f t="shared" si="4"/>
        <v>3850.5999999999995</v>
      </c>
      <c r="P66" s="25">
        <f t="shared" si="5"/>
        <v>385.05999999999995</v>
      </c>
      <c r="Q66" s="25">
        <f t="shared" si="6"/>
        <v>385.06</v>
      </c>
      <c r="R66" s="26">
        <f t="shared" si="7"/>
        <v>3850.5999999999999</v>
      </c>
    </row>
    <row r="67" s="14" customFormat="1" ht="26.850000000000001">
      <c r="A67" s="15">
        <v>58</v>
      </c>
      <c r="B67" s="39" t="s">
        <v>135</v>
      </c>
      <c r="C67" s="17" t="s">
        <v>134</v>
      </c>
      <c r="D67" s="18" t="s">
        <v>32</v>
      </c>
      <c r="E67" s="19">
        <v>10</v>
      </c>
      <c r="F67" s="19">
        <v>0</v>
      </c>
      <c r="G67" s="19">
        <f t="shared" si="0"/>
        <v>10</v>
      </c>
      <c r="H67" s="20">
        <v>381.25</v>
      </c>
      <c r="I67" s="21">
        <v>385.06</v>
      </c>
      <c r="J67" s="21">
        <v>388.87</v>
      </c>
      <c r="K67" s="22"/>
      <c r="L67" s="23">
        <f t="shared" si="1"/>
        <v>385.05999999999995</v>
      </c>
      <c r="M67" s="24">
        <f t="shared" si="2"/>
        <v>3.8100000000000023</v>
      </c>
      <c r="N67" s="24">
        <f t="shared" si="3"/>
        <v>0.98945618864592599</v>
      </c>
      <c r="O67" s="23">
        <f t="shared" si="4"/>
        <v>3850.5999999999995</v>
      </c>
      <c r="P67" s="25">
        <f t="shared" si="5"/>
        <v>385.05999999999995</v>
      </c>
      <c r="Q67" s="25">
        <f t="shared" si="6"/>
        <v>385.06</v>
      </c>
      <c r="R67" s="26">
        <f t="shared" si="7"/>
        <v>3850.5999999999999</v>
      </c>
    </row>
    <row r="68" s="14" customFormat="1" ht="26.850000000000001">
      <c r="A68" s="15">
        <v>59</v>
      </c>
      <c r="B68" s="39" t="s">
        <v>136</v>
      </c>
      <c r="C68" s="17" t="s">
        <v>137</v>
      </c>
      <c r="D68" s="18" t="s">
        <v>55</v>
      </c>
      <c r="E68" s="19">
        <v>30</v>
      </c>
      <c r="F68" s="19">
        <v>0</v>
      </c>
      <c r="G68" s="19">
        <f t="shared" si="0"/>
        <v>30</v>
      </c>
      <c r="H68" s="20">
        <v>18.91</v>
      </c>
      <c r="I68" s="21">
        <v>19.09</v>
      </c>
      <c r="J68" s="21">
        <v>19.280000000000001</v>
      </c>
      <c r="K68" s="22"/>
      <c r="L68" s="23">
        <f t="shared" si="1"/>
        <v>19.093333333333334</v>
      </c>
      <c r="M68" s="24">
        <f t="shared" si="2"/>
        <v>0.18502252115170606</v>
      </c>
      <c r="N68" s="24">
        <f t="shared" si="3"/>
        <v>0.969042533964941</v>
      </c>
      <c r="O68" s="23">
        <f t="shared" si="4"/>
        <v>572.79999999999995</v>
      </c>
      <c r="P68" s="25">
        <f t="shared" si="5"/>
        <v>19.09333333333333</v>
      </c>
      <c r="Q68" s="25">
        <f t="shared" si="6"/>
        <v>19.09</v>
      </c>
      <c r="R68" s="26">
        <f t="shared" si="7"/>
        <v>572.70000000000005</v>
      </c>
    </row>
    <row r="69" s="14" customFormat="1" ht="26.850000000000001">
      <c r="A69" s="15">
        <v>60</v>
      </c>
      <c r="B69" s="39" t="s">
        <v>138</v>
      </c>
      <c r="C69" s="17" t="s">
        <v>139</v>
      </c>
      <c r="D69" s="18" t="s">
        <v>55</v>
      </c>
      <c r="E69" s="19">
        <v>30</v>
      </c>
      <c r="F69" s="19">
        <v>0</v>
      </c>
      <c r="G69" s="19">
        <f t="shared" si="0"/>
        <v>30</v>
      </c>
      <c r="H69" s="20">
        <v>165.31</v>
      </c>
      <c r="I69" s="21">
        <v>166.96000000000001</v>
      </c>
      <c r="J69" s="21">
        <v>168.61000000000001</v>
      </c>
      <c r="K69" s="22"/>
      <c r="L69" s="23">
        <f t="shared" si="1"/>
        <v>166.96000000000001</v>
      </c>
      <c r="M69" s="24">
        <f t="shared" si="2"/>
        <v>1.6500000000000057</v>
      </c>
      <c r="N69" s="24">
        <f t="shared" si="3"/>
        <v>0.98826066123622758</v>
      </c>
      <c r="O69" s="23">
        <f t="shared" si="4"/>
        <v>5008.8000000000002</v>
      </c>
      <c r="P69" s="25">
        <f t="shared" si="5"/>
        <v>166.96000000000001</v>
      </c>
      <c r="Q69" s="25">
        <f t="shared" si="6"/>
        <v>166.96000000000001</v>
      </c>
      <c r="R69" s="26">
        <f t="shared" si="7"/>
        <v>5008.8000000000002</v>
      </c>
    </row>
    <row r="70" s="14" customFormat="1" ht="26.850000000000001">
      <c r="A70" s="15">
        <v>61</v>
      </c>
      <c r="B70" s="39" t="s">
        <v>140</v>
      </c>
      <c r="C70" s="17" t="s">
        <v>141</v>
      </c>
      <c r="D70" s="18" t="s">
        <v>55</v>
      </c>
      <c r="E70" s="19">
        <v>25</v>
      </c>
      <c r="F70" s="19">
        <v>0</v>
      </c>
      <c r="G70" s="19">
        <f t="shared" si="0"/>
        <v>25</v>
      </c>
      <c r="H70" s="20">
        <v>15.25</v>
      </c>
      <c r="I70" s="21">
        <v>15.4</v>
      </c>
      <c r="J70" s="21">
        <v>15.550000000000001</v>
      </c>
      <c r="K70" s="22"/>
      <c r="L70" s="23">
        <f t="shared" si="1"/>
        <v>15.4</v>
      </c>
      <c r="M70" s="24">
        <f t="shared" si="2"/>
        <v>0.15000000000000036</v>
      </c>
      <c r="N70" s="24">
        <f t="shared" si="3"/>
        <v>0.97402597402597624</v>
      </c>
      <c r="O70" s="23">
        <f t="shared" si="4"/>
        <v>385.00000000000006</v>
      </c>
      <c r="P70" s="25">
        <f t="shared" si="5"/>
        <v>15.400000000000002</v>
      </c>
      <c r="Q70" s="25">
        <f t="shared" si="6"/>
        <v>15.4</v>
      </c>
      <c r="R70" s="26">
        <f t="shared" si="7"/>
        <v>385</v>
      </c>
    </row>
    <row r="71" s="14" customFormat="1" ht="15">
      <c r="A71" s="15">
        <v>62</v>
      </c>
      <c r="B71" s="39" t="s">
        <v>142</v>
      </c>
      <c r="C71" s="17" t="s">
        <v>143</v>
      </c>
      <c r="D71" s="18" t="s">
        <v>55</v>
      </c>
      <c r="E71" s="19">
        <v>10</v>
      </c>
      <c r="F71" s="19">
        <v>0</v>
      </c>
      <c r="G71" s="19">
        <f t="shared" si="0"/>
        <v>10</v>
      </c>
      <c r="H71" s="20">
        <v>320.25</v>
      </c>
      <c r="I71" s="21">
        <v>323.44999999999999</v>
      </c>
      <c r="J71" s="21">
        <v>326.64999999999998</v>
      </c>
      <c r="K71" s="22"/>
      <c r="L71" s="23">
        <f t="shared" si="1"/>
        <v>323.44999999999999</v>
      </c>
      <c r="M71" s="24">
        <f t="shared" si="2"/>
        <v>3.1999999999999886</v>
      </c>
      <c r="N71" s="24">
        <f t="shared" si="3"/>
        <v>0.98933374555572384</v>
      </c>
      <c r="O71" s="23">
        <f t="shared" si="4"/>
        <v>3234.5</v>
      </c>
      <c r="P71" s="25">
        <f t="shared" si="5"/>
        <v>323.44999999999999</v>
      </c>
      <c r="Q71" s="25">
        <f t="shared" si="6"/>
        <v>323.44999999999999</v>
      </c>
      <c r="R71" s="26">
        <f t="shared" si="7"/>
        <v>3234.5</v>
      </c>
    </row>
    <row r="72" s="14" customFormat="1" ht="26.850000000000001">
      <c r="A72" s="15">
        <v>63</v>
      </c>
      <c r="B72" s="39" t="s">
        <v>144</v>
      </c>
      <c r="C72" s="17" t="s">
        <v>145</v>
      </c>
      <c r="D72" s="18" t="s">
        <v>55</v>
      </c>
      <c r="E72" s="19">
        <v>30</v>
      </c>
      <c r="F72" s="19">
        <v>0</v>
      </c>
      <c r="G72" s="19">
        <f t="shared" si="0"/>
        <v>30</v>
      </c>
      <c r="H72" s="20">
        <v>80.519999999999996</v>
      </c>
      <c r="I72" s="21">
        <v>81.319999999999993</v>
      </c>
      <c r="J72" s="21">
        <v>82.129999999999995</v>
      </c>
      <c r="K72" s="22"/>
      <c r="L72" s="23">
        <f t="shared" si="1"/>
        <v>81.323333333333323</v>
      </c>
      <c r="M72" s="24">
        <f t="shared" si="2"/>
        <v>0.80500517596679644</v>
      </c>
      <c r="N72" s="24">
        <f t="shared" si="3"/>
        <v>0.98988216907832505</v>
      </c>
      <c r="O72" s="23">
        <f t="shared" si="4"/>
        <v>2439.6999999999998</v>
      </c>
      <c r="P72" s="25">
        <f t="shared" si="5"/>
        <v>81.323333333333323</v>
      </c>
      <c r="Q72" s="25">
        <f t="shared" si="6"/>
        <v>81.320000000000007</v>
      </c>
      <c r="R72" s="26">
        <f t="shared" si="7"/>
        <v>2439.6000000000004</v>
      </c>
    </row>
    <row r="73" s="14" customFormat="1" ht="39.549999999999997">
      <c r="A73" s="15">
        <v>64</v>
      </c>
      <c r="B73" s="39" t="s">
        <v>146</v>
      </c>
      <c r="C73" s="17" t="s">
        <v>145</v>
      </c>
      <c r="D73" s="18" t="s">
        <v>55</v>
      </c>
      <c r="E73" s="19">
        <v>40</v>
      </c>
      <c r="F73" s="19">
        <v>0</v>
      </c>
      <c r="G73" s="19">
        <f t="shared" si="0"/>
        <v>40</v>
      </c>
      <c r="H73" s="20">
        <v>84.180000000000007</v>
      </c>
      <c r="I73" s="21">
        <v>85.019999999999996</v>
      </c>
      <c r="J73" s="21">
        <v>85.859999999999999</v>
      </c>
      <c r="K73" s="22"/>
      <c r="L73" s="23">
        <f t="shared" si="1"/>
        <v>85.019999999999996</v>
      </c>
      <c r="M73" s="24">
        <f t="shared" si="2"/>
        <v>0.83999999999999631</v>
      </c>
      <c r="N73" s="24">
        <f t="shared" si="3"/>
        <v>0.98800282286520391</v>
      </c>
      <c r="O73" s="23">
        <f t="shared" si="4"/>
        <v>3400.8000000000002</v>
      </c>
      <c r="P73" s="25">
        <f t="shared" si="5"/>
        <v>85.02000000000001</v>
      </c>
      <c r="Q73" s="25">
        <f t="shared" si="6"/>
        <v>85.019999999999996</v>
      </c>
      <c r="R73" s="26">
        <f t="shared" si="7"/>
        <v>3400.7999999999997</v>
      </c>
    </row>
    <row r="74" s="14" customFormat="1" ht="26.850000000000001">
      <c r="A74" s="15">
        <v>65</v>
      </c>
      <c r="B74" s="39" t="s">
        <v>147</v>
      </c>
      <c r="C74" s="17" t="s">
        <v>145</v>
      </c>
      <c r="D74" s="18" t="s">
        <v>55</v>
      </c>
      <c r="E74" s="19">
        <v>5</v>
      </c>
      <c r="F74" s="19">
        <v>0</v>
      </c>
      <c r="G74" s="19">
        <f t="shared" ref="G74:G83" si="8">SUM(E74:F74)</f>
        <v>5</v>
      </c>
      <c r="H74" s="20">
        <v>54.899999999999999</v>
      </c>
      <c r="I74" s="21">
        <v>55.439999999999998</v>
      </c>
      <c r="J74" s="21">
        <v>55.990000000000002</v>
      </c>
      <c r="K74" s="22"/>
      <c r="L74" s="23">
        <f t="shared" ref="L74:L83" si="9">AVERAGE(H74:J74)</f>
        <v>55.443333333333335</v>
      </c>
      <c r="M74" s="24">
        <f t="shared" ref="M74:M83" si="10">SQRT(((SUM((POWER(J74-L74,2)),(POWER(I74-L74,2)),(POWER(H74-L74,2)))/(COLUMNS(H74:J74)-1))))</f>
        <v>0.54500764520631739</v>
      </c>
      <c r="N74" s="24">
        <f t="shared" ref="N74:N83" si="11">M74/L74*100</f>
        <v>0.9829994202001755</v>
      </c>
      <c r="O74" s="23">
        <f t="shared" ref="O74:O83" si="12">((G74/3)*(SUM(H74:J74)))</f>
        <v>277.2166666666667</v>
      </c>
      <c r="P74" s="25">
        <f t="shared" ref="P74:P83" si="13">O74/G74</f>
        <v>55.443333333333342</v>
      </c>
      <c r="Q74" s="25">
        <f t="shared" ref="Q74:Q83" si="14">MROUND(P74,0.01)</f>
        <v>55.439999999999998</v>
      </c>
      <c r="R74" s="26">
        <f t="shared" ref="R74:R83" si="15">Q74*G74</f>
        <v>277.19999999999999</v>
      </c>
    </row>
    <row r="75" s="14" customFormat="1" ht="30.75" customHeight="1">
      <c r="A75" s="15">
        <v>66</v>
      </c>
      <c r="B75" s="39" t="s">
        <v>148</v>
      </c>
      <c r="C75" s="17" t="s">
        <v>149</v>
      </c>
      <c r="D75" s="18" t="s">
        <v>32</v>
      </c>
      <c r="E75" s="19">
        <v>10</v>
      </c>
      <c r="F75" s="19">
        <v>0</v>
      </c>
      <c r="G75" s="19">
        <f t="shared" si="8"/>
        <v>10</v>
      </c>
      <c r="H75" s="20">
        <v>162.87</v>
      </c>
      <c r="I75" s="21">
        <v>164.49000000000001</v>
      </c>
      <c r="J75" s="21">
        <v>166.12</v>
      </c>
      <c r="K75" s="22"/>
      <c r="L75" s="23">
        <f t="shared" si="9"/>
        <v>164.49333333333334</v>
      </c>
      <c r="M75" s="24">
        <f t="shared" si="10"/>
        <v>1.625002564100541</v>
      </c>
      <c r="N75" s="24">
        <f t="shared" si="11"/>
        <v>0.98788353981957189</v>
      </c>
      <c r="O75" s="23">
        <f t="shared" si="12"/>
        <v>1644.9333333333334</v>
      </c>
      <c r="P75" s="25">
        <f t="shared" si="13"/>
        <v>164.49333333333334</v>
      </c>
      <c r="Q75" s="25">
        <f t="shared" si="14"/>
        <v>164.49000000000001</v>
      </c>
      <c r="R75" s="26">
        <f t="shared" si="15"/>
        <v>1644.9000000000001</v>
      </c>
    </row>
    <row r="76" s="14" customFormat="1" ht="35.25" customHeight="1">
      <c r="A76" s="15">
        <v>67</v>
      </c>
      <c r="B76" s="39" t="s">
        <v>150</v>
      </c>
      <c r="C76" s="17" t="s">
        <v>151</v>
      </c>
      <c r="D76" s="18" t="s">
        <v>32</v>
      </c>
      <c r="E76" s="19">
        <v>10</v>
      </c>
      <c r="F76" s="19">
        <v>0</v>
      </c>
      <c r="G76" s="19">
        <f t="shared" si="8"/>
        <v>10</v>
      </c>
      <c r="H76" s="20">
        <v>165.31</v>
      </c>
      <c r="I76" s="21">
        <v>166.96000000000001</v>
      </c>
      <c r="J76" s="21">
        <v>168.61000000000001</v>
      </c>
      <c r="K76" s="22"/>
      <c r="L76" s="23">
        <f t="shared" si="9"/>
        <v>166.96000000000001</v>
      </c>
      <c r="M76" s="24">
        <f t="shared" si="10"/>
        <v>1.6500000000000057</v>
      </c>
      <c r="N76" s="24">
        <f t="shared" si="11"/>
        <v>0.98826066123622758</v>
      </c>
      <c r="O76" s="23">
        <f t="shared" si="12"/>
        <v>1669.6000000000001</v>
      </c>
      <c r="P76" s="25">
        <f t="shared" si="13"/>
        <v>166.96000000000001</v>
      </c>
      <c r="Q76" s="25">
        <f t="shared" si="14"/>
        <v>166.96000000000001</v>
      </c>
      <c r="R76" s="26">
        <f t="shared" si="15"/>
        <v>1669.6000000000001</v>
      </c>
    </row>
    <row r="77" s="14" customFormat="1" ht="27" customHeight="1">
      <c r="A77" s="15">
        <v>68</v>
      </c>
      <c r="B77" s="39" t="s">
        <v>152</v>
      </c>
      <c r="C77" s="17" t="s">
        <v>151</v>
      </c>
      <c r="D77" s="18" t="s">
        <v>32</v>
      </c>
      <c r="E77" s="19">
        <v>10</v>
      </c>
      <c r="F77" s="19">
        <v>0</v>
      </c>
      <c r="G77" s="19">
        <f t="shared" si="8"/>
        <v>10</v>
      </c>
      <c r="H77" s="20">
        <v>558.75999999999999</v>
      </c>
      <c r="I77" s="21">
        <v>564.34000000000003</v>
      </c>
      <c r="J77" s="21">
        <v>569.92999999999995</v>
      </c>
      <c r="K77" s="22"/>
      <c r="L77" s="23">
        <f t="shared" si="9"/>
        <v>564.34333333333325</v>
      </c>
      <c r="M77" s="24">
        <f t="shared" si="10"/>
        <v>5.5850007460458864</v>
      </c>
      <c r="N77" s="24">
        <f t="shared" si="11"/>
        <v>0.98964591520160072</v>
      </c>
      <c r="O77" s="23">
        <f t="shared" si="12"/>
        <v>5643.4333333333325</v>
      </c>
      <c r="P77" s="25">
        <f t="shared" si="13"/>
        <v>564.34333333333325</v>
      </c>
      <c r="Q77" s="25">
        <f t="shared" si="14"/>
        <v>564.34000000000003</v>
      </c>
      <c r="R77" s="26">
        <f t="shared" si="15"/>
        <v>5643.4000000000005</v>
      </c>
    </row>
    <row r="78" s="14" customFormat="1" ht="28.5" customHeight="1">
      <c r="A78" s="15">
        <v>69</v>
      </c>
      <c r="B78" s="39" t="s">
        <v>153</v>
      </c>
      <c r="C78" s="17" t="s">
        <v>151</v>
      </c>
      <c r="D78" s="18" t="s">
        <v>32</v>
      </c>
      <c r="E78" s="19">
        <v>1</v>
      </c>
      <c r="F78" s="19">
        <v>0</v>
      </c>
      <c r="G78" s="19">
        <f t="shared" si="8"/>
        <v>1</v>
      </c>
      <c r="H78" s="20">
        <v>1590.8800000000001</v>
      </c>
      <c r="I78" s="21">
        <v>1606.78</v>
      </c>
      <c r="J78" s="21">
        <v>1622.6900000000001</v>
      </c>
      <c r="K78" s="22"/>
      <c r="L78" s="23">
        <f t="shared" si="9"/>
        <v>1606.7833333333335</v>
      </c>
      <c r="M78" s="24">
        <f t="shared" si="10"/>
        <v>15.905000261972097</v>
      </c>
      <c r="N78" s="24">
        <f t="shared" si="11"/>
        <v>0.98986589741235143</v>
      </c>
      <c r="O78" s="23">
        <f t="shared" si="12"/>
        <v>1606.7833333333333</v>
      </c>
      <c r="P78" s="25">
        <f t="shared" si="13"/>
        <v>1606.7833333333333</v>
      </c>
      <c r="Q78" s="25">
        <f t="shared" si="14"/>
        <v>1606.78</v>
      </c>
      <c r="R78" s="26">
        <f t="shared" si="15"/>
        <v>1606.78</v>
      </c>
    </row>
    <row r="79" s="14" customFormat="1" ht="30.75" customHeight="1">
      <c r="A79" s="15">
        <v>70</v>
      </c>
      <c r="B79" s="39" t="s">
        <v>154</v>
      </c>
      <c r="C79" s="17" t="s">
        <v>155</v>
      </c>
      <c r="D79" s="18" t="s">
        <v>32</v>
      </c>
      <c r="E79" s="19">
        <v>25</v>
      </c>
      <c r="F79" s="19">
        <v>0</v>
      </c>
      <c r="G79" s="19">
        <f t="shared" si="8"/>
        <v>25</v>
      </c>
      <c r="H79" s="20">
        <v>22.57</v>
      </c>
      <c r="I79" s="21">
        <v>22.789999999999999</v>
      </c>
      <c r="J79" s="21">
        <v>23.02</v>
      </c>
      <c r="K79" s="22"/>
      <c r="L79" s="23">
        <f t="shared" si="9"/>
        <v>22.793333333333333</v>
      </c>
      <c r="M79" s="24">
        <f t="shared" si="10"/>
        <v>0.22501851775650195</v>
      </c>
      <c r="N79" s="24">
        <f t="shared" si="11"/>
        <v>0.98721198196768911</v>
      </c>
      <c r="O79" s="23">
        <f t="shared" si="12"/>
        <v>569.83333333333337</v>
      </c>
      <c r="P79" s="25">
        <f t="shared" si="13"/>
        <v>22.793333333333337</v>
      </c>
      <c r="Q79" s="25">
        <f t="shared" si="14"/>
        <v>22.789999999999999</v>
      </c>
      <c r="R79" s="26">
        <f t="shared" si="15"/>
        <v>569.75</v>
      </c>
    </row>
    <row r="80" s="14" customFormat="1" ht="32.25" customHeight="1">
      <c r="A80" s="15">
        <v>71</v>
      </c>
      <c r="B80" s="39" t="s">
        <v>156</v>
      </c>
      <c r="C80" s="17" t="s">
        <v>157</v>
      </c>
      <c r="D80" s="18" t="s">
        <v>32</v>
      </c>
      <c r="E80" s="19">
        <v>5</v>
      </c>
      <c r="F80" s="19">
        <v>0</v>
      </c>
      <c r="G80" s="19">
        <f t="shared" si="8"/>
        <v>5</v>
      </c>
      <c r="H80" s="20">
        <v>32.939999999999998</v>
      </c>
      <c r="I80" s="21">
        <v>33.259999999999998</v>
      </c>
      <c r="J80" s="21">
        <v>33.590000000000003</v>
      </c>
      <c r="K80" s="22"/>
      <c r="L80" s="23">
        <f t="shared" si="9"/>
        <v>33.263333333333328</v>
      </c>
      <c r="M80" s="24">
        <f t="shared" si="10"/>
        <v>0.32501282025996325</v>
      </c>
      <c r="N80" s="24">
        <f t="shared" si="11"/>
        <v>0.97709035051597348</v>
      </c>
      <c r="O80" s="23">
        <f t="shared" si="12"/>
        <v>166.31666666666666</v>
      </c>
      <c r="P80" s="25">
        <f t="shared" si="13"/>
        <v>33.263333333333335</v>
      </c>
      <c r="Q80" s="25">
        <f t="shared" si="14"/>
        <v>33.259999999999998</v>
      </c>
      <c r="R80" s="26">
        <f t="shared" si="15"/>
        <v>166.29999999999998</v>
      </c>
    </row>
    <row r="81" s="14" customFormat="1" ht="29.25" customHeight="1">
      <c r="A81" s="15">
        <v>72</v>
      </c>
      <c r="B81" s="39" t="s">
        <v>158</v>
      </c>
      <c r="C81" s="40" t="s">
        <v>157</v>
      </c>
      <c r="D81" s="41" t="s">
        <v>32</v>
      </c>
      <c r="E81" s="42">
        <v>5</v>
      </c>
      <c r="F81" s="42">
        <v>0</v>
      </c>
      <c r="G81" s="42">
        <f t="shared" si="8"/>
        <v>5</v>
      </c>
      <c r="H81" s="43">
        <v>86.620000000000005</v>
      </c>
      <c r="I81" s="44">
        <v>87.480000000000004</v>
      </c>
      <c r="J81" s="21">
        <v>88.349999999999994</v>
      </c>
      <c r="K81" s="45"/>
      <c r="L81" s="46">
        <f t="shared" si="9"/>
        <v>87.483333333333348</v>
      </c>
      <c r="M81" s="47">
        <f t="shared" si="10"/>
        <v>0.86500481694226672</v>
      </c>
      <c r="N81" s="47">
        <f t="shared" si="11"/>
        <v>0.98876526989018843</v>
      </c>
      <c r="O81" s="46">
        <f t="shared" si="12"/>
        <v>437.41666666666674</v>
      </c>
      <c r="P81" s="48">
        <f t="shared" si="13"/>
        <v>87.483333333333348</v>
      </c>
      <c r="Q81" s="48">
        <f t="shared" si="14"/>
        <v>87.480000000000004</v>
      </c>
      <c r="R81" s="49">
        <f t="shared" si="15"/>
        <v>437.40000000000003</v>
      </c>
    </row>
    <row r="82" s="50" customFormat="1" ht="33.75" customHeight="1">
      <c r="A82" s="15">
        <v>73</v>
      </c>
      <c r="B82" s="39" t="s">
        <v>159</v>
      </c>
      <c r="C82" s="17" t="s">
        <v>160</v>
      </c>
      <c r="D82" s="18" t="s">
        <v>55</v>
      </c>
      <c r="E82" s="19">
        <v>35</v>
      </c>
      <c r="F82" s="19">
        <v>0</v>
      </c>
      <c r="G82" s="19">
        <f t="shared" si="8"/>
        <v>35</v>
      </c>
      <c r="H82" s="20">
        <v>459.32999999999998</v>
      </c>
      <c r="I82" s="21">
        <v>463.92000000000002</v>
      </c>
      <c r="J82" s="21">
        <v>468.50999999999999</v>
      </c>
      <c r="K82" s="22"/>
      <c r="L82" s="23">
        <f t="shared" si="9"/>
        <v>463.92000000000002</v>
      </c>
      <c r="M82" s="24">
        <f t="shared" si="10"/>
        <v>4.5900000000000034</v>
      </c>
      <c r="N82" s="24">
        <f t="shared" si="11"/>
        <v>0.98939472322814359</v>
      </c>
      <c r="O82" s="23">
        <f t="shared" si="12"/>
        <v>16237.199999999999</v>
      </c>
      <c r="P82" s="25">
        <f t="shared" si="13"/>
        <v>463.91999999999996</v>
      </c>
      <c r="Q82" s="25">
        <f t="shared" si="14"/>
        <v>463.92000000000002</v>
      </c>
      <c r="R82" s="26">
        <f t="shared" si="15"/>
        <v>16237.200000000001</v>
      </c>
    </row>
    <row r="83" s="51" customFormat="1" ht="30.75" customHeight="1">
      <c r="A83" s="15">
        <v>74</v>
      </c>
      <c r="B83" s="52" t="s">
        <v>161</v>
      </c>
      <c r="C83" s="17" t="s">
        <v>160</v>
      </c>
      <c r="D83" s="18" t="s">
        <v>55</v>
      </c>
      <c r="E83" s="19">
        <v>30</v>
      </c>
      <c r="F83" s="19">
        <v>0</v>
      </c>
      <c r="G83" s="19">
        <f t="shared" si="8"/>
        <v>30</v>
      </c>
      <c r="H83" s="20">
        <v>623.41999999999996</v>
      </c>
      <c r="I83" s="21">
        <v>629.64999999999998</v>
      </c>
      <c r="J83" s="21">
        <v>635.88</v>
      </c>
      <c r="K83" s="22"/>
      <c r="L83" s="23">
        <f t="shared" si="9"/>
        <v>629.64999999999998</v>
      </c>
      <c r="M83" s="24">
        <f t="shared" si="10"/>
        <v>6.2300000000000182</v>
      </c>
      <c r="N83" s="24">
        <f t="shared" si="11"/>
        <v>0.98943857698721804</v>
      </c>
      <c r="O83" s="23">
        <f t="shared" si="12"/>
        <v>18889.5</v>
      </c>
      <c r="P83" s="25">
        <f t="shared" si="13"/>
        <v>629.64999999999998</v>
      </c>
      <c r="Q83" s="25">
        <f t="shared" si="14"/>
        <v>629.64999999999998</v>
      </c>
      <c r="R83" s="26">
        <f t="shared" si="15"/>
        <v>18889.5</v>
      </c>
    </row>
    <row r="84" s="53" customFormat="1" ht="40.649999999999999" customHeight="1">
      <c r="A84" s="54" t="s">
        <v>162</v>
      </c>
      <c r="B84" s="54"/>
      <c r="C84" s="54"/>
      <c r="D84" s="54"/>
      <c r="E84" s="54"/>
      <c r="F84" s="54"/>
      <c r="G84" s="54"/>
      <c r="H84" s="54"/>
      <c r="I84" s="54"/>
      <c r="J84" s="54"/>
      <c r="K84" s="54"/>
      <c r="L84" s="54"/>
      <c r="M84" s="54"/>
      <c r="N84" s="54"/>
      <c r="O84" s="54"/>
      <c r="P84" s="54"/>
      <c r="Q84" s="55" t="e">
        <f>SUM(#REF!)</f>
        <v>#REF!</v>
      </c>
      <c r="R84" s="56">
        <f>SUM(R10:R83)</f>
        <v>397169.63999999996</v>
      </c>
    </row>
    <row r="85" ht="20.25" customHeight="1">
      <c r="A85" s="57" t="s">
        <v>163</v>
      </c>
      <c r="B85" s="57"/>
      <c r="C85" s="57"/>
      <c r="D85" s="57"/>
      <c r="E85" s="57"/>
      <c r="F85" s="57"/>
      <c r="G85" s="57"/>
      <c r="H85" s="57"/>
      <c r="I85" s="57"/>
      <c r="J85" s="57"/>
      <c r="K85" s="57"/>
      <c r="L85" s="57"/>
      <c r="M85" s="57"/>
      <c r="N85" s="58"/>
      <c r="O85" s="59"/>
      <c r="P85" s="59"/>
      <c r="Q85" s="59"/>
    </row>
    <row r="86" s="14" customFormat="1" ht="126" customHeight="1">
      <c r="A86" s="57" t="s">
        <v>164</v>
      </c>
      <c r="B86" s="57"/>
      <c r="C86" s="57"/>
      <c r="D86" s="57"/>
      <c r="E86" s="57"/>
      <c r="F86" s="57"/>
      <c r="G86" s="57"/>
      <c r="H86" s="57"/>
      <c r="I86" s="57"/>
      <c r="J86" s="57"/>
      <c r="K86" s="57"/>
      <c r="L86" s="57"/>
      <c r="M86" s="57"/>
      <c r="N86" s="57"/>
      <c r="O86" s="57"/>
      <c r="P86" s="57"/>
      <c r="Q86" s="57"/>
      <c r="R86" s="57"/>
    </row>
    <row r="87" s="8" customFormat="1" ht="26.25" customHeight="1">
      <c r="A87" s="60"/>
      <c r="B87" s="60"/>
      <c r="C87" s="60"/>
      <c r="D87" s="60"/>
      <c r="E87" s="60"/>
      <c r="F87" s="60"/>
      <c r="G87" s="60"/>
      <c r="H87" s="60"/>
      <c r="I87" s="60"/>
      <c r="J87" s="60"/>
      <c r="K87" s="60"/>
      <c r="L87" s="60"/>
      <c r="M87" s="60"/>
      <c r="N87" s="60"/>
      <c r="O87" s="60"/>
      <c r="P87" s="1"/>
      <c r="Q87" s="1"/>
      <c r="R87" s="1"/>
    </row>
    <row r="88" s="8" customFormat="1" ht="30" customHeight="1">
      <c r="A88" s="60"/>
      <c r="B88" s="60"/>
      <c r="C88" s="60"/>
      <c r="D88" s="61"/>
      <c r="E88" s="61"/>
      <c r="F88" s="61"/>
      <c r="G88" s="61"/>
      <c r="H88" s="61"/>
      <c r="I88" s="61"/>
      <c r="J88" s="61"/>
      <c r="K88" s="61"/>
      <c r="L88" s="61"/>
      <c r="M88" s="61"/>
      <c r="N88" s="61"/>
      <c r="O88" s="61"/>
      <c r="P88" s="61"/>
      <c r="Q88" s="61"/>
      <c r="R88" s="61"/>
    </row>
    <row r="89" s="8" customFormat="1" ht="28.5" customHeight="1">
      <c r="A89" s="60"/>
      <c r="B89" s="60"/>
      <c r="C89" s="60"/>
      <c r="D89" s="61"/>
      <c r="E89" s="61"/>
      <c r="F89" s="61"/>
      <c r="G89" s="61"/>
      <c r="H89" s="61"/>
      <c r="I89" s="61"/>
      <c r="J89" s="61"/>
      <c r="K89" s="61"/>
      <c r="L89" s="61"/>
      <c r="M89" s="61"/>
      <c r="N89" s="61"/>
      <c r="O89" s="61"/>
      <c r="P89" s="61"/>
      <c r="Q89" s="61"/>
      <c r="R89" s="61"/>
    </row>
    <row r="90" s="8" customFormat="1" ht="29.25" customHeight="1">
      <c r="A90" s="60"/>
      <c r="B90" s="60"/>
      <c r="C90" s="60"/>
      <c r="D90" s="61"/>
      <c r="E90" s="61"/>
      <c r="F90" s="61"/>
      <c r="G90" s="61"/>
      <c r="H90" s="61"/>
      <c r="I90" s="61"/>
      <c r="J90" s="61"/>
      <c r="K90" s="61"/>
      <c r="L90" s="61"/>
      <c r="M90" s="61"/>
      <c r="N90" s="61"/>
      <c r="O90" s="61"/>
      <c r="P90" s="61"/>
      <c r="Q90" s="61"/>
      <c r="R90" s="61"/>
    </row>
    <row r="91" ht="21" customHeight="1"/>
  </sheetData>
  <autoFilter ref="A9:R86"/>
  <mergeCells count="20">
    <mergeCell ref="A1:R1"/>
    <mergeCell ref="A2:R2"/>
    <mergeCell ref="A3:R3"/>
    <mergeCell ref="A4:R4"/>
    <mergeCell ref="A5:R5"/>
    <mergeCell ref="A6:R6"/>
    <mergeCell ref="A7:A9"/>
    <mergeCell ref="B7:C7"/>
    <mergeCell ref="D7:R7"/>
    <mergeCell ref="B8:B9"/>
    <mergeCell ref="C8:C9"/>
    <mergeCell ref="D8:D9"/>
    <mergeCell ref="E8:G8"/>
    <mergeCell ref="H8:J8"/>
    <mergeCell ref="L8:N8"/>
    <mergeCell ref="O8:R8"/>
    <mergeCell ref="A84:P84"/>
    <mergeCell ref="A85:M85"/>
    <mergeCell ref="A86:R86"/>
    <mergeCell ref="A87:O87"/>
  </mergeCells>
  <hyperlinks>
    <hyperlink r:id="rId1" ref="B71"/>
  </hyperlinks>
  <printOptions headings="0" gridLines="0"/>
  <pageMargins left="0.19652777777777802" right="0.19652777777777802" top="0.23611111111111102" bottom="0.35416666666666702" header="0.51181102362204689" footer="0.51181102362204689"/>
  <pageSetup paperSize="9" scale="53" firstPageNumber="1" fitToWidth="1" fitToHeight="1" pageOrder="downThenOver" orientation="landscape" usePrinterDefaults="1" blackAndWhite="0" draft="0" cellComments="none" useFirstPageNumber="1" errors="displayed" horizontalDpi="300" verticalDpi="300" copies="1"/>
  <headerFooter/>
  <drawing r:id="rId2"/>
  <extLst>
    <ext xmlns:x14="http://schemas.microsoft.com/office/spreadsheetml/2009/9/main" uri="{78C0D931-6437-407d-A8EE-F0AAD7539E65}">
      <x14:conditionalFormattings>
        <x14:conditionalFormatting xmlns:xm="http://schemas.microsoft.com/office/excel/2006/main">
          <x14:cfRule type="cellIs" priority="2" operator="greaterThan" id="{008A00A1-003A-4685-8119-00C500600060}">
            <xm:f>32</xm:f>
            <x14:dxf>
              <font>
                <color rgb="FF9C0006"/>
              </font>
              <fill>
                <patternFill patternType="solid">
                  <fgColor rgb="FFFFC7CE"/>
                  <bgColor rgb="FFFFC7CE"/>
                </patternFill>
              </fill>
            </x14:dxf>
          </x14:cfRule>
          <xm:sqref>N10 N11 N12 N13 N14 N15 N16 N17 N18 N19 N19 N19 N20 N21 N22 N23 N24 N25 N26 N27 N28 N29 N30 N31 N32 N33 N34 N35 N36 N37 N38 N39 N40 N41 N42 N43 N43 N44 N45 N46 N47 N48 N49 N50 N51 N52 N53 N54 N55 N56 N57 N58 N59 N60 N61 N62 N63 N64 N65 N66 N67 N68 N69 N70 N71 N72 N73 N74 N75 N76 N77 N78 N79 N80 N81 N82 N83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Р7-Офис/2025.3.1.923</Application>
  <Templ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dc:language>ru-RU</dc:language>
  <cp:lastModifiedBy>ivchinko.ai</cp:lastModifiedBy>
  <cp:revision>13</cp:revision>
  <dcterms:created xsi:type="dcterms:W3CDTF">2014-01-15T18:15:09Z</dcterms:created>
  <dcterms:modified xsi:type="dcterms:W3CDTF">2026-07-21T12:06:54Z</dcterms:modified>
</cp:coreProperties>
</file>