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OHO\00 Гос Закупка\44ФЗ\44ФЗ ГК 100 тыр\2026\Поставка жестких дисков\"/>
    </mc:Choice>
  </mc:AlternateContent>
  <bookViews>
    <workbookView xWindow="0" yWindow="0" windowWidth="15600" windowHeight="8190"/>
  </bookViews>
  <sheets>
    <sheet name="Расчет НМЦК)" sheetId="3" r:id="rId1"/>
  </sheets>
  <definedNames>
    <definedName name="_xlnm.Print_Titles" localSheetId="0">'Расчет НМЦК)'!$6:$8</definedName>
    <definedName name="_xlnm.Print_Area" localSheetId="0">'Расчет НМЦК)'!$A$1:$O$15</definedName>
  </definedNames>
  <calcPr calcId="152511"/>
</workbook>
</file>

<file path=xl/calcChain.xml><?xml version="1.0" encoding="utf-8"?>
<calcChain xmlns="http://schemas.openxmlformats.org/spreadsheetml/2006/main">
  <c r="K11" i="3" l="1"/>
  <c r="L11" i="3" s="1"/>
  <c r="M11" i="3" s="1"/>
  <c r="K10" i="3"/>
  <c r="L10" i="3" s="1"/>
  <c r="K9" i="3"/>
  <c r="L9" i="3" s="1"/>
  <c r="O10" i="3" l="1"/>
  <c r="M9" i="3"/>
  <c r="O11" i="3" l="1"/>
  <c r="M10" i="3"/>
  <c r="O9" i="3"/>
  <c r="O12" i="3" l="1"/>
</calcChain>
</file>

<file path=xl/sharedStrings.xml><?xml version="1.0" encoding="utf-8"?>
<sst xmlns="http://schemas.openxmlformats.org/spreadsheetml/2006/main" count="33" uniqueCount="30">
  <si>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</si>
  <si>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</si>
  <si>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</si>
  <si>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</si>
  <si>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</si>
  <si>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</si>
  <si>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</si>
  <si>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</si>
  <si>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</si>
  <si>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</si>
  <si>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</si>
  <si>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</si>
  <si>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Метод сопоставимых рыночных цен (анализа рынка) в соответствии с частью 6 статьи 22 Федерального закона от 05.04.2013 г. № 44-ФЗ "О контрактной системе в сфере закупок товаров, работ, услуг для обеспечения государственных и муниципальных нужд"</t>
  </si>
  <si>
    <t>шт</t>
  </si>
  <si>
    <t>Цена (руб.) за единицу в соответствии  с письмом ФНС России от 23.06.2021 №5-3-07/0051 @ «О доведении нормативов цены и количества прочих товаров, работ, услуг»</t>
  </si>
  <si>
    <t>Идентификационный код закупки 261344207555134420100100040000000000</t>
  </si>
  <si>
    <t>Поскольку коэффициент вариации цен не превышает 33%, то совокупность значений, используемых в расчете при определении Н(М)ЦК, считается однородной.</t>
  </si>
  <si>
    <r>
      <t>Средняя арифметическая цена за единицу                          &lt;</t>
    </r>
    <r>
      <rPr>
        <i/>
        <sz val="9"/>
        <color indexed="8"/>
        <rFont val="Times New Roman"/>
        <family val="1"/>
        <charset val="204"/>
      </rPr>
      <t>ц</t>
    </r>
    <r>
      <rPr>
        <sz val="9"/>
        <color indexed="8"/>
        <rFont val="Times New Roman"/>
        <family val="1"/>
        <charset val="204"/>
      </rPr>
      <t xml:space="preserve">&gt; </t>
    </r>
  </si>
  <si>
    <r>
      <t>Коэффициент вариации цен V (%)</t>
    </r>
    <r>
      <rPr>
        <i/>
        <sz val="9"/>
        <color indexed="8"/>
        <rFont val="Times New Roman"/>
        <family val="1"/>
        <charset val="204"/>
      </rPr>
      <t xml:space="preserve">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</si>
  <si>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</si>
  <si>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Жесткий диск объём 900 Гб DELL p/n 9TH066-150
ОКПД2: 26.20.21.110</t>
  </si>
  <si>
    <t xml:space="preserve">Жесткий диск объём 300 Гб HP p/n 507284-001
ОКПД2: 26.20.21.110
</t>
  </si>
  <si>
    <t xml:space="preserve">Жесткий диск 8 Тб Seagate Ironwolf для систем хранения данных Synology DS418j
ОКПД2: 26.20.21.110
</t>
  </si>
  <si>
    <t xml:space="preserve">Поставка запасных частей для средств вычислительной техники и периферийного оборудования для нужд УФНС России по Волгоградской области 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</si>
  <si>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* Начальная (максимальная) цена Контракта определена методом сопоставимых рыночных цен (анализ рынка) в соответствии с ч.6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нужд".                                                                                                                                                                                                                                                                   Особенности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(в том числе товаров, поставляемых при выполнении закупаемых работ, оказании закупаемых услуг), начальной цены единицы работы, услуги при применении в соответствии с Федеральным законом "О контрактной системе в сфере закупок товаров, работ, услуг для обеспечения государственных и муниципальных нужд" метода сопоставимых рыночных цен (анализа рынка) для осуществления закупки, объект закупки которой включает товары, указанные в позициях 1 - 433 приложения N 2 к Постановлению Правительства РФ от 23.12.2024 N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не применяюся на основании п. г ч. 7 вышеуказанного Постановления.
</t>
  </si>
  <si>
    <t>Ценовое предложение №2 (Исх. от 18.05.2026 № 155-26 )</t>
  </si>
  <si>
    <t>Ценовое предложение №1 (исх. от 18.05.2026 № 18/05-1)</t>
  </si>
  <si>
    <t>Ценовое предложение №3 (исх.  от 25.05.2026 №4895)</t>
  </si>
  <si>
    <t>Ценовое предложение №4 (исх. от 26.05.2026 №2605/2026)</t>
  </si>
  <si>
    <t>Ценовое предложение №5 (исх. от 17.02.2026 №б/н)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</si>
</sst>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/>
    <xf numFmtId="164" fontId="5" fillId="0" borderId="0" xfId="1" applyFont="1"/>
    <xf numFmtId="0" fontId="6" fillId="0" borderId="0" xfId="0" applyFont="1"/>
    <xf numFmtId="0" fontId="8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4" fillId="0" borderId="0" xfId="0" applyFont="1"/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49129</xdr:colOff>
      <xdr:row>6</xdr:row>
      <xdr:rowOff>972552</xdr:rowOff>
    </xdr:from>
    <xdr:to>
      <xdr:col>13</xdr:col>
      <xdr:colOff>30079</xdr:colOff>
      <xdr:row>6</xdr:row>
      <xdr:rowOff>1324977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6234" y="3870157"/>
          <a:ext cx="1063792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18851</xdr:colOff>
      <xdr:row>6</xdr:row>
      <xdr:rowOff>884804</xdr:rowOff>
    </xdr:from>
    <xdr:to>
      <xdr:col>11</xdr:col>
      <xdr:colOff>971351</xdr:colOff>
      <xdr:row>6</xdr:row>
      <xdr:rowOff>1322954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2376" y="3713729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346086</xdr:colOff>
      <xdr:row>6</xdr:row>
      <xdr:rowOff>1071849</xdr:rowOff>
    </xdr:from>
    <xdr:to>
      <xdr:col>14</xdr:col>
      <xdr:colOff>1262869</xdr:colOff>
      <xdr:row>6</xdr:row>
      <xdr:rowOff>1384215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99033" y="3969454"/>
          <a:ext cx="916783" cy="31236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333501</xdr:colOff>
      <xdr:row>6</xdr:row>
      <xdr:rowOff>814763</xdr:rowOff>
    </xdr:from>
    <xdr:to>
      <xdr:col>14</xdr:col>
      <xdr:colOff>485901</xdr:colOff>
      <xdr:row>6</xdr:row>
      <xdr:rowOff>1043363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886448" y="3712368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view="pageBreakPreview" zoomScale="95" zoomScaleNormal="80" zoomScaleSheetLayoutView="95" zoomScalePageLayoutView="55" workbookViewId="0">
      <selection activeCell="A2" sqref="A2:O2"/>
    </sheetView>
  </sheetViews>
  <sheetFormatPr defaultRowHeight="12.75" x14ac:dyDescent="0.2"/>
  <cols>
    <col min="1" max="1" width="6.28515625" style="1" customWidth="1"/>
    <col min="2" max="2" width="48.85546875" style="1" customWidth="1"/>
    <col min="3" max="3" width="10.140625" style="1" customWidth="1"/>
    <col min="4" max="4" width="12.7109375" style="1" customWidth="1"/>
    <col min="5" max="5" width="12.5703125" style="3" customWidth="1"/>
    <col min="6" max="9" width="13.7109375" style="3" customWidth="1"/>
    <col min="10" max="10" width="14.7109375" style="3" customWidth="1"/>
    <col min="11" max="11" width="11.85546875" style="3" customWidth="1"/>
    <col min="12" max="12" width="15.7109375" style="1" customWidth="1"/>
    <col min="13" max="13" width="16.28515625" style="1" customWidth="1"/>
    <col min="14" max="14" width="19" style="1" customWidth="1"/>
    <col min="15" max="15" width="26" style="1" customWidth="1"/>
    <col min="16" max="16" width="14.5703125" style="1" customWidth="1"/>
    <col min="17" max="16384" width="9.140625" style="1"/>
  </cols>
  <sheetData>
    <row r="1" spans="1:16" ht="29.25" customHeight="1" x14ac:dyDescent="0.2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ht="27.75" customHeight="1" x14ac:dyDescent="0.2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33" customHeight="1" x14ac:dyDescent="0.2">
      <c r="A3" s="25" t="s">
        <v>10</v>
      </c>
      <c r="B3" s="25"/>
      <c r="C3" s="25"/>
      <c r="D3" s="25"/>
      <c r="E3" s="25"/>
      <c r="F3" s="26" t="s">
        <v>23</v>
      </c>
      <c r="G3" s="27"/>
      <c r="H3" s="27"/>
      <c r="I3" s="27"/>
      <c r="J3" s="27"/>
      <c r="K3" s="27"/>
      <c r="L3" s="27"/>
      <c r="M3" s="27"/>
      <c r="N3" s="27"/>
      <c r="O3" s="27"/>
    </row>
    <row r="4" spans="1:16" ht="58.5" customHeight="1" x14ac:dyDescent="0.2">
      <c r="A4" s="32" t="s">
        <v>4</v>
      </c>
      <c r="B4" s="33"/>
      <c r="C4" s="33"/>
      <c r="D4" s="33"/>
      <c r="E4" s="34"/>
      <c r="F4" s="26" t="s">
        <v>12</v>
      </c>
      <c r="G4" s="27"/>
      <c r="H4" s="27"/>
      <c r="I4" s="27"/>
      <c r="J4" s="27"/>
      <c r="K4" s="27"/>
      <c r="L4" s="27"/>
      <c r="M4" s="27"/>
      <c r="N4" s="27"/>
      <c r="O4" s="27"/>
    </row>
    <row r="5" spans="1:16" ht="13.5" customHeight="1" thickBot="1" x14ac:dyDescent="0.25">
      <c r="A5" s="35" t="s">
        <v>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6" ht="48" customHeight="1" thickBot="1" x14ac:dyDescent="0.25">
      <c r="A6" s="37" t="s">
        <v>6</v>
      </c>
      <c r="B6" s="37" t="s">
        <v>10</v>
      </c>
      <c r="C6" s="37" t="s">
        <v>7</v>
      </c>
      <c r="D6" s="37" t="s">
        <v>8</v>
      </c>
      <c r="E6" s="39" t="s">
        <v>9</v>
      </c>
      <c r="F6" s="49"/>
      <c r="G6" s="41"/>
      <c r="H6" s="41"/>
      <c r="I6" s="41"/>
      <c r="J6" s="41"/>
      <c r="K6" s="50"/>
      <c r="L6" s="42" t="s">
        <v>1</v>
      </c>
      <c r="M6" s="43"/>
      <c r="N6" s="44"/>
      <c r="O6" s="48" t="s">
        <v>2</v>
      </c>
    </row>
    <row r="7" spans="1:16" ht="117.75" customHeight="1" thickBot="1" x14ac:dyDescent="0.25">
      <c r="A7" s="38"/>
      <c r="B7" s="38"/>
      <c r="C7" s="38"/>
      <c r="D7" s="38"/>
      <c r="E7" s="40"/>
      <c r="F7" s="46" t="s">
        <v>26</v>
      </c>
      <c r="G7" s="46" t="s">
        <v>25</v>
      </c>
      <c r="H7" s="46" t="s">
        <v>27</v>
      </c>
      <c r="I7" s="46" t="s">
        <v>28</v>
      </c>
      <c r="J7" s="46" t="s">
        <v>29</v>
      </c>
      <c r="K7" s="13" t="s">
        <v>17</v>
      </c>
      <c r="L7" s="14" t="s">
        <v>0</v>
      </c>
      <c r="M7" s="14" t="s">
        <v>18</v>
      </c>
      <c r="N7" s="14" t="s">
        <v>14</v>
      </c>
      <c r="O7" s="15" t="s">
        <v>19</v>
      </c>
    </row>
    <row r="8" spans="1:16" s="5" customFormat="1" ht="12.75" customHeight="1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8</v>
      </c>
      <c r="J8" s="16">
        <v>8</v>
      </c>
      <c r="K8" s="16">
        <v>9</v>
      </c>
      <c r="L8" s="16">
        <v>10</v>
      </c>
      <c r="M8" s="16">
        <v>11</v>
      </c>
      <c r="N8" s="16">
        <v>12</v>
      </c>
      <c r="O8" s="16">
        <v>13</v>
      </c>
    </row>
    <row r="9" spans="1:16" ht="35.25" customHeight="1" x14ac:dyDescent="0.2">
      <c r="A9" s="7">
        <v>1</v>
      </c>
      <c r="B9" s="21" t="s">
        <v>20</v>
      </c>
      <c r="C9" s="8" t="s">
        <v>13</v>
      </c>
      <c r="D9" s="6">
        <v>10</v>
      </c>
      <c r="E9" s="9">
        <v>5</v>
      </c>
      <c r="F9" s="22">
        <v>14692</v>
      </c>
      <c r="G9" s="22">
        <v>15720</v>
      </c>
      <c r="H9" s="22">
        <v>17250</v>
      </c>
      <c r="I9" s="22">
        <v>12350</v>
      </c>
      <c r="J9" s="22">
        <v>13223.11</v>
      </c>
      <c r="K9" s="17">
        <f>ROUND(((F9+G9+J9+H9+I9)/5),2)</f>
        <v>14647.02</v>
      </c>
      <c r="L9" s="18">
        <f>ROUND((SQRT(((F9-K9)^2+(G9-K9)^2+(J9-K9)^2+(H9-K9)^2+(I9-K9)^2)/(E9-1))),2)</f>
        <v>1951.45</v>
      </c>
      <c r="M9" s="19">
        <f>ROUND(((L9*100)/K9),2)</f>
        <v>13.32</v>
      </c>
      <c r="N9" s="19"/>
      <c r="O9" s="10">
        <f t="shared" ref="O9" si="0">D9*K9</f>
        <v>146470.20000000001</v>
      </c>
    </row>
    <row r="10" spans="1:16" ht="41.25" customHeight="1" x14ac:dyDescent="0.2">
      <c r="A10" s="7">
        <v>2</v>
      </c>
      <c r="B10" s="47" t="s">
        <v>21</v>
      </c>
      <c r="C10" s="8" t="s">
        <v>13</v>
      </c>
      <c r="D10" s="6">
        <v>10</v>
      </c>
      <c r="E10" s="9">
        <v>5</v>
      </c>
      <c r="F10" s="22">
        <v>10831</v>
      </c>
      <c r="G10" s="22">
        <v>11416</v>
      </c>
      <c r="H10" s="22">
        <v>13800</v>
      </c>
      <c r="I10" s="22">
        <v>9320</v>
      </c>
      <c r="J10" s="22">
        <v>10159.219999999999</v>
      </c>
      <c r="K10" s="17">
        <f t="shared" ref="K10:K11" si="1">ROUND(((F10+G10+J10+H10+I10)/5),2)</f>
        <v>11105.24</v>
      </c>
      <c r="L10" s="18">
        <f>ROUND((SQRT(((F10-K10)^2+(G10-K10)^2+(J10-K10)^2+(H10-K10)^2+(I10-K10)^2)/(E10-1))),2)</f>
        <v>1696.73</v>
      </c>
      <c r="M10" s="19">
        <f>ROUND(((L10*100)/K10),2)</f>
        <v>15.28</v>
      </c>
      <c r="N10" s="19"/>
      <c r="O10" s="10">
        <f t="shared" ref="O10" si="2">D10*K10</f>
        <v>111052.4</v>
      </c>
    </row>
    <row r="11" spans="1:16" ht="44.25" customHeight="1" thickBot="1" x14ac:dyDescent="0.25">
      <c r="A11" s="7">
        <v>3</v>
      </c>
      <c r="B11" s="47" t="s">
        <v>22</v>
      </c>
      <c r="C11" s="8" t="s">
        <v>13</v>
      </c>
      <c r="D11" s="6">
        <v>8</v>
      </c>
      <c r="E11" s="9">
        <v>5</v>
      </c>
      <c r="F11" s="22">
        <v>42205</v>
      </c>
      <c r="G11" s="22">
        <v>43935</v>
      </c>
      <c r="H11" s="22">
        <v>41400</v>
      </c>
      <c r="I11" s="22">
        <v>39145</v>
      </c>
      <c r="J11" s="22">
        <v>41785.760000000002</v>
      </c>
      <c r="K11" s="17">
        <f t="shared" si="1"/>
        <v>41694.15</v>
      </c>
      <c r="L11" s="18">
        <f>ROUND((SQRT(((F11-K11)^2+(G11-K11)^2+(J11-K11)^2+(H11-K11)^2+(I11-K11)^2)/(E11-1))),2)</f>
        <v>1723.04</v>
      </c>
      <c r="M11" s="19">
        <f>ROUND(((L11*100)/K11),2)</f>
        <v>4.13</v>
      </c>
      <c r="N11" s="19"/>
      <c r="O11" s="10">
        <f>D11*K11</f>
        <v>333553.2</v>
      </c>
    </row>
    <row r="12" spans="1:16" ht="16.5" customHeight="1" thickBot="1" x14ac:dyDescent="0.2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0">
        <f>SUM(O9:O11)</f>
        <v>591075.80000000005</v>
      </c>
    </row>
    <row r="13" spans="1:16" ht="15" customHeight="1" x14ac:dyDescent="0.25">
      <c r="B13" s="12"/>
      <c r="C13" s="12"/>
      <c r="F13" s="11"/>
      <c r="M13" s="4"/>
    </row>
    <row r="14" spans="1:16" ht="17.25" customHeight="1" x14ac:dyDescent="0.2">
      <c r="A14" s="31" t="s">
        <v>16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"/>
    </row>
    <row r="15" spans="1:16" s="2" customFormat="1" ht="167.25" customHeight="1" x14ac:dyDescent="0.2">
      <c r="A15" s="23" t="s">
        <v>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"/>
      <c r="O15" s="1"/>
    </row>
    <row r="16" spans="1:16" ht="26.25" customHeight="1" x14ac:dyDescent="0.25">
      <c r="B16" s="12"/>
      <c r="C16" s="12"/>
    </row>
    <row r="17" spans="2:13" ht="26.25" customHeight="1" x14ac:dyDescent="0.2">
      <c r="M17" s="4"/>
    </row>
    <row r="18" spans="2:13" ht="15.75" x14ac:dyDescent="0.25">
      <c r="B18" s="12"/>
    </row>
  </sheetData>
  <sheetProtection selectLockedCells="1" selectUnlockedCells="1"/>
  <mergeCells count="17">
    <mergeCell ref="A1:O1"/>
    <mergeCell ref="A14:O14"/>
    <mergeCell ref="A4:E4"/>
    <mergeCell ref="F4:O4"/>
    <mergeCell ref="A5:O5"/>
    <mergeCell ref="A6:A7"/>
    <mergeCell ref="B6:B7"/>
    <mergeCell ref="C6:C7"/>
    <mergeCell ref="D6:D7"/>
    <mergeCell ref="E6:E7"/>
    <mergeCell ref="L6:N6"/>
    <mergeCell ref="A2:O2"/>
    <mergeCell ref="F6:K6"/>
    <mergeCell ref="A15:M15"/>
    <mergeCell ref="A3:E3"/>
    <mergeCell ref="F3:O3"/>
    <mergeCell ref="A12:N12"/>
  </mergeCells>
  <pageMargins left="0.23622047244094491" right="0.19685039370078741" top="0.74803149606299213" bottom="0.74803149606299213" header="0.31496062992125984" footer="0.31496062992125984"/>
  <pageSetup paperSize="9" scale="57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НМЦК)</vt:lpstr>
      <vt:lpstr>'Расчет НМЦК)'!Заголовки_для_печати</vt:lpstr>
      <vt:lpstr>'Расчет НМЦК)'!Область_печати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Реброва Ирина Геннадьевна</cp:lastModifiedBy>
  <cp:lastPrinted>2026-06-09T07:44:52Z</cp:lastPrinted>
  <dcterms:created xsi:type="dcterms:W3CDTF">2014-02-03T17:42:58Z</dcterms:created>
  <dcterms:modified xsi:type="dcterms:W3CDTF">2026-06-09T07:46:33Z</dcterms:modified>
</cp:coreProperties>
</file>