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ларгус\"/>
    </mc:Choice>
  </mc:AlternateContent>
  <bookViews>
    <workbookView xWindow="360" yWindow="15" windowWidth="20955" windowHeight="9720"/>
  </bookViews>
  <sheets>
    <sheet name="лист" sheetId="1" r:id="rId1"/>
    <sheet name="Лист1" sheetId="2" r:id="rId2"/>
    <sheet name="Лист2" sheetId="3" r:id="rId3"/>
    <sheet name="Лист3" sheetId="4" r:id="rId4"/>
    <sheet name="Лист4" sheetId="5" r:id="rId5"/>
    <sheet name="Лист5" sheetId="6" r:id="rId6"/>
  </sheets>
  <definedNames>
    <definedName name="_xlnm.Print_Area" localSheetId="0">лист!$A$1:$O$11</definedName>
  </definedNames>
  <calcPr calcId="152511"/>
</workbook>
</file>

<file path=xl/calcChain.xml><?xml version="1.0" encoding="utf-8"?>
<calcChain xmlns="http://schemas.openxmlformats.org/spreadsheetml/2006/main">
  <c r="M6" i="6" l="1"/>
  <c r="N6" i="6" s="1"/>
  <c r="K6" i="6"/>
  <c r="L6" i="6" s="1"/>
  <c r="H6" i="6"/>
  <c r="I6" i="6" s="1"/>
  <c r="J6" i="6" s="1"/>
  <c r="L6" i="3"/>
  <c r="N7" i="6" l="1"/>
  <c r="M6" i="1"/>
  <c r="M20" i="5"/>
  <c r="N20" i="5" s="1"/>
  <c r="K20" i="5"/>
  <c r="L20" i="5" s="1"/>
  <c r="H20" i="5"/>
  <c r="I20" i="5" s="1"/>
  <c r="J20" i="5" s="1"/>
  <c r="M19" i="5"/>
  <c r="N19" i="5" s="1"/>
  <c r="K19" i="5"/>
  <c r="L19" i="5" s="1"/>
  <c r="H19" i="5"/>
  <c r="I19" i="5" s="1"/>
  <c r="J19" i="5" s="1"/>
  <c r="M18" i="5"/>
  <c r="N18" i="5" s="1"/>
  <c r="K18" i="5"/>
  <c r="L18" i="5" s="1"/>
  <c r="H18" i="5"/>
  <c r="I18" i="5" s="1"/>
  <c r="J18" i="5" s="1"/>
  <c r="M17" i="5"/>
  <c r="N17" i="5" s="1"/>
  <c r="K17" i="5"/>
  <c r="L17" i="5" s="1"/>
  <c r="H17" i="5"/>
  <c r="I17" i="5" s="1"/>
  <c r="J17" i="5" s="1"/>
  <c r="M16" i="5"/>
  <c r="N16" i="5" s="1"/>
  <c r="K16" i="5"/>
  <c r="L16" i="5" s="1"/>
  <c r="H16" i="5"/>
  <c r="I16" i="5" s="1"/>
  <c r="J16" i="5" s="1"/>
  <c r="M15" i="5"/>
  <c r="N15" i="5" s="1"/>
  <c r="K15" i="5"/>
  <c r="L15" i="5" s="1"/>
  <c r="H15" i="5"/>
  <c r="I15" i="5" s="1"/>
  <c r="J15" i="5" s="1"/>
  <c r="M14" i="5"/>
  <c r="N14" i="5" s="1"/>
  <c r="K14" i="5"/>
  <c r="L14" i="5" s="1"/>
  <c r="H14" i="5"/>
  <c r="I14" i="5" s="1"/>
  <c r="J14" i="5" s="1"/>
  <c r="M13" i="5"/>
  <c r="N13" i="5" s="1"/>
  <c r="K13" i="5"/>
  <c r="L13" i="5" s="1"/>
  <c r="H13" i="5"/>
  <c r="I13" i="5" s="1"/>
  <c r="J13" i="5" s="1"/>
  <c r="M12" i="5"/>
  <c r="N12" i="5" s="1"/>
  <c r="K12" i="5"/>
  <c r="L12" i="5" s="1"/>
  <c r="H12" i="5"/>
  <c r="I12" i="5" s="1"/>
  <c r="J12" i="5" s="1"/>
  <c r="M11" i="5"/>
  <c r="N11" i="5" s="1"/>
  <c r="K11" i="5"/>
  <c r="L11" i="5" s="1"/>
  <c r="H11" i="5"/>
  <c r="I11" i="5" s="1"/>
  <c r="J11" i="5" s="1"/>
  <c r="M10" i="5"/>
  <c r="N10" i="5" s="1"/>
  <c r="K10" i="5"/>
  <c r="L10" i="5" s="1"/>
  <c r="H10" i="5"/>
  <c r="I10" i="5" s="1"/>
  <c r="J10" i="5" s="1"/>
  <c r="M9" i="5"/>
  <c r="N9" i="5" s="1"/>
  <c r="K9" i="5"/>
  <c r="L9" i="5" s="1"/>
  <c r="H9" i="5"/>
  <c r="I9" i="5" s="1"/>
  <c r="J9" i="5" s="1"/>
  <c r="M8" i="5"/>
  <c r="N8" i="5" s="1"/>
  <c r="K8" i="5"/>
  <c r="L8" i="5" s="1"/>
  <c r="H8" i="5"/>
  <c r="I8" i="5" s="1"/>
  <c r="J8" i="5" s="1"/>
  <c r="M7" i="5"/>
  <c r="N7" i="5" s="1"/>
  <c r="K7" i="5"/>
  <c r="L7" i="5" s="1"/>
  <c r="H7" i="5"/>
  <c r="I7" i="5" s="1"/>
  <c r="J7" i="5" s="1"/>
  <c r="M6" i="5"/>
  <c r="N6" i="5" s="1"/>
  <c r="K6" i="5"/>
  <c r="L6" i="5" s="1"/>
  <c r="H6" i="5"/>
  <c r="I6" i="5" s="1"/>
  <c r="J6" i="5" s="1"/>
  <c r="N21" i="5" l="1"/>
  <c r="M10" i="4"/>
  <c r="N10" i="4" s="1"/>
  <c r="L10" i="4"/>
  <c r="K10" i="4"/>
  <c r="H10" i="4"/>
  <c r="I10" i="4" s="1"/>
  <c r="J10" i="4" s="1"/>
  <c r="L9" i="4"/>
  <c r="M9" i="4" s="1"/>
  <c r="N9" i="4" s="1"/>
  <c r="K9" i="4"/>
  <c r="H9" i="4"/>
  <c r="I9" i="4" s="1"/>
  <c r="J9" i="4" s="1"/>
  <c r="L8" i="4"/>
  <c r="M8" i="4" s="1"/>
  <c r="N8" i="4" s="1"/>
  <c r="K8" i="4"/>
  <c r="H8" i="4"/>
  <c r="I8" i="4" s="1"/>
  <c r="J8" i="4" s="1"/>
  <c r="L7" i="4"/>
  <c r="M7" i="4" s="1"/>
  <c r="N7" i="4" s="1"/>
  <c r="K7" i="4"/>
  <c r="H7" i="4"/>
  <c r="I7" i="4" s="1"/>
  <c r="J7" i="4" s="1"/>
  <c r="L6" i="4"/>
  <c r="M6" i="4" s="1"/>
  <c r="N6" i="4" s="1"/>
  <c r="K6" i="4"/>
  <c r="H6" i="4"/>
  <c r="I6" i="4" s="1"/>
  <c r="J6" i="4" s="1"/>
  <c r="N11" i="4" l="1"/>
  <c r="K6" i="3"/>
  <c r="M6" i="3" s="1"/>
  <c r="N6" i="3" s="1"/>
  <c r="N7" i="3" s="1"/>
  <c r="H6" i="3"/>
  <c r="I6" i="3" s="1"/>
  <c r="J6" i="3" s="1"/>
  <c r="N6" i="1" l="1"/>
  <c r="N7" i="1" s="1"/>
  <c r="K6" i="1"/>
  <c r="L6" i="1" s="1"/>
  <c r="H6" i="1"/>
  <c r="I6" i="1" s="1"/>
  <c r="J6" i="1" s="1"/>
</calcChain>
</file>

<file path=xl/sharedStrings.xml><?xml version="1.0" encoding="utf-8"?>
<sst xmlns="http://schemas.openxmlformats.org/spreadsheetml/2006/main" count="189" uniqueCount="81">
  <si>
    <t xml:space="preserve">Приложение 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</si>
  <si>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</si>
  <si>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</si>
  <si>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</si>
  <si>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</si>
  <si>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</si>
  <si>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</si>
  <si>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</si>
  <si>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</si>
  <si>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</si>
  <si>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rPr>
        <b/>
        <sz val="10"/>
        <color indexed="64"/>
        <rFont val="Times New Roman"/>
      </rPr>
      <t xml:space="preserve">коэффициент вариации цен V (%)           </t>
    </r>
    <r>
      <rPr>
        <i/>
        <sz val="10"/>
        <color indexed="64"/>
        <rFont val="Times New Roman"/>
      </rPr>
      <t xml:space="preserve">         (не должен превышать 33%)</t>
    </r>
  </si>
  <si>
    <r>
      <rPr>
        <b/>
        <sz val="10"/>
        <color indexed="64"/>
        <rFont val="Times New Roman"/>
      </rPr>
      <t>Расчет НМЦК по формуле</t>
    </r>
    <r>
      <rPr>
        <sz val="10"/>
        <color indexed="64"/>
        <rFont val="Times New Roman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</si>
  <si>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НМЦК с учетом округления цены за единицу (руб.)**</t>
  </si>
  <si>
    <t>шт</t>
  </si>
  <si>
    <t>ИТОГО</t>
  </si>
  <si>
    <t xml:space="preserve">*Определение НМЦК произведено Заказчиком в соответствии с  Приказом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</t>
  </si>
  <si>
    <t>** В соответствии с п.3.20.1 Методических рекомендаций, утвержденных приказом Минэкономразвития РФ от 02.10.2013 №567 расчет произведен с помощью стандартных функций табличного редактора EXCEL.</t>
  </si>
  <si>
    <t xml:space="preserve">Труба PPRS армированная СТЕКЛОВОЛОКНО SDR6 Ду-20*3,4 Ру-25 </t>
  </si>
  <si>
    <t>м</t>
  </si>
  <si>
    <t xml:space="preserve">Труба PPRS армированная СТЕКЛОВОЛОКНО  SDR6 Ду-25*4,2 Ру-25 </t>
  </si>
  <si>
    <t xml:space="preserve">Американка PPRS 20-1/2 (нар) </t>
  </si>
  <si>
    <t>Вентиль PPRS flv-20</t>
  </si>
  <si>
    <t xml:space="preserve">Угольник PPRS 20*90 </t>
  </si>
  <si>
    <t xml:space="preserve">Угольник PPRS 25х90гр </t>
  </si>
  <si>
    <t>Твойник PPRS 20х1/2шх20</t>
  </si>
  <si>
    <t>Тройник PPRS 25*20*25</t>
  </si>
  <si>
    <t>Обвод PPRS flv-20</t>
  </si>
  <si>
    <t xml:space="preserve">Кран шар. PPRS Ду-20 тип С </t>
  </si>
  <si>
    <t xml:space="preserve">Планка для смесителей PPRS 20*1/2r*20 </t>
  </si>
  <si>
    <t>Шланг для душа 1/2"х1/2"х150 см ИМП</t>
  </si>
  <si>
    <t>ЛД-10/3 лейка д/душа С-Юаимп</t>
  </si>
  <si>
    <t>Кронштейн д/душа PF пластик</t>
  </si>
  <si>
    <t>Наименьшая Цена за единицу изм. (руб.)</t>
  </si>
  <si>
    <t>средняя Цена за единицу изм. (руб.)</t>
  </si>
  <si>
    <t xml:space="preserve">Приложение 1_к Документации </t>
  </si>
  <si>
    <t>Цена за единицу изм. (руб.)</t>
  </si>
  <si>
    <t>Цена за единицу изм. с округлением (вниз) до сотых долей после запятой (руб.)</t>
  </si>
  <si>
    <t>Источник финансирования: (Глава; Раздел(подраздел); Целевая статья; Вид расходов; КОСГУ): 32003054230190048244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</si>
  <si>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</si>
  <si>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</si>
  <si>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Обоснование начальной (максимальной) цены контракта на 29.08.2025</t>
  </si>
  <si>
    <t xml:space="preserve">Коммерческое предложение №1 вх. №3638ж         от 29.08.25
</t>
  </si>
  <si>
    <t xml:space="preserve">Коммерческое предложение №1 вх. №3638/2ж         от 29.08.25
</t>
  </si>
  <si>
    <t xml:space="preserve">Коммерческое предложение №1 вх. №3638/3ж         от 29.08.25
</t>
  </si>
  <si>
    <t>вилки одноразовые пластиковые 165 мм (100 шт) белые</t>
  </si>
  <si>
    <t>комп</t>
  </si>
  <si>
    <t>кофейные чашки одноразовые для чая и кофе 200 мл коричневые 100 шт</t>
  </si>
  <si>
    <t>одноразовые суповые тарелки 500 мл 100 шт белые</t>
  </si>
  <si>
    <t>пакеты фасовочные 1000 шт на втулке /пищевые пакеты 15 мкм/размер 24*37 см</t>
  </si>
  <si>
    <t>мешок кондитерский ,100 мешков</t>
  </si>
  <si>
    <t>Обоснование начальной (максимальной) цены контракта на 05.09.2025</t>
  </si>
  <si>
    <t xml:space="preserve">Коммерческое предложение №1 вх. № 3603ж        от 04.09.25
</t>
  </si>
  <si>
    <t xml:space="preserve">Коммерческое предложение №1 вх. № 3603/2ж        от 04.09.25
</t>
  </si>
  <si>
    <t xml:space="preserve">Коммерческое предложение №1 вх. № 3603/3ж        от 04.09.25
</t>
  </si>
  <si>
    <t>Клещи 180 мм для вытаскивания гвоздей</t>
  </si>
  <si>
    <t>Киянка резиновая MATRIX, с бойком весом 450 г, черно-белая, устойчивая к</t>
  </si>
  <si>
    <t>Совок 1л, бежевый</t>
  </si>
  <si>
    <t>Молоток-гвоздодер цельнометаллический с двухкомпонентной рукояткой 850г</t>
  </si>
  <si>
    <t>ферритовый магнит D61мм*d24мм*Н7мм 61*24*7мм</t>
  </si>
  <si>
    <t>Щетка для уборки, ворс РЕТ 7,5 см, размер 37,5x2,8x11 см</t>
  </si>
  <si>
    <t>Топор кованный 0,8 кг, с прямым лезвием</t>
  </si>
  <si>
    <t>Сито с ручкой нержавеющая сталь</t>
  </si>
  <si>
    <t>Ножовка по дереву "Быстрый рез 2D” 500мм ЕРМАК</t>
  </si>
  <si>
    <t>Ножовка по металлу с прорезиненной рукояткой 300 мм VIRA</t>
  </si>
  <si>
    <t>Вихрь Ножницы строительные Прямые Сталь</t>
  </si>
  <si>
    <t>Ножницы Brauberg "Classic", 210 мм, чёрные, классической формы</t>
  </si>
  <si>
    <t>Гвоздодер с обрезиненной ручкой РОКОТ, 30см</t>
  </si>
  <si>
    <t>Лупа Attache, диаметр 80 мм, кратность увеличения 5</t>
  </si>
  <si>
    <t>Плоскогубцы / пассатижи MATRIX, Nickel, 200 мм, никелированная сталь</t>
  </si>
  <si>
    <t>Источник финансирования: (Глава; Раздел(подраздел); Целевая статья; Вид расходов; КОСГУ): 32003054240690048244</t>
  </si>
  <si>
    <t>Обоснование начальной (максимальной) цены контракта на 09.06.2026</t>
  </si>
  <si>
    <t>Коммерческое предложение №1  вх.2190ж от 09.06.2026</t>
  </si>
  <si>
    <t>Коммерческое предложение №2  вх.2190ж/2 от 09.06.2026</t>
  </si>
  <si>
    <t>Коммерческое предложение №3  вх.2190ж/3 от 09.06.2026</t>
  </si>
  <si>
    <t>БИК-ДК-02 ИЛЦ микобактерии штамм В5 10 шт</t>
  </si>
  <si>
    <t>оказание услуг спец.техники-автомобиль грузовой, бортовой, грузоподьемность 5тонн</t>
  </si>
  <si>
    <t>м/час</t>
  </si>
  <si>
    <t xml:space="preserve">Коммерческое предложение №1  вх.2911 от 29.06.2026
</t>
  </si>
  <si>
    <t xml:space="preserve">Коммерческое предложение №2  вх.2912 от 29.06.2026
</t>
  </si>
  <si>
    <t xml:space="preserve">Коммерческое предложение №3  вх.2913 от 29.06.2026
</t>
  </si>
  <si>
    <t>Обоснование начальной (максимальной) цены контракта на 29.06.2026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</si>
</sst>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.00"/>
    <numFmt numFmtId="165" formatCode="0.0000"/>
  </numFmts>
  <fonts count="20" x14ac:knownFonts="1">
    <font>
      <sz val="11"/>
      <color theme="1"/>
      <name val="Calibri"/>
      <scheme val="minor"/>
    </font>
    <font>
      <sz val="10"/>
      <color theme="1"/>
      <name val="Times New Roman"/>
    </font>
    <font>
      <b/>
      <sz val="10"/>
      <color theme="1"/>
      <name val="Times New Roman"/>
    </font>
    <font>
      <b/>
      <sz val="10"/>
      <color indexed="64"/>
      <name val="Times New Roman"/>
    </font>
    <font>
      <b/>
      <sz val="10"/>
      <name val="Times New Roman"/>
    </font>
    <font>
      <sz val="10"/>
      <color indexed="64"/>
      <name val="Times New Roman"/>
    </font>
    <font>
      <sz val="12"/>
      <color indexed="64"/>
      <name val="Times New Roman"/>
    </font>
    <font>
      <sz val="11"/>
      <color theme="1"/>
      <name val="Times New Roman"/>
    </font>
    <font>
      <sz val="10"/>
      <name val="Times New Roman"/>
    </font>
    <font>
      <i/>
      <sz val="10"/>
      <color indexed="64"/>
      <name val="Times New Roman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 wrapText="1"/>
    </xf>
    <xf numFmtId="165" fontId="5" fillId="0" borderId="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2" fontId="8" fillId="0" borderId="0" xfId="0" applyNumberFormat="1" applyFont="1" applyAlignment="1">
      <alignment horizontal="center" wrapText="1"/>
    </xf>
    <xf numFmtId="164" fontId="5" fillId="0" borderId="0" xfId="0" applyNumberFormat="1" applyFont="1" applyAlignment="1">
      <alignment horizontal="center" vertical="top" wrapText="1"/>
    </xf>
    <xf numFmtId="164" fontId="1" fillId="0" borderId="0" xfId="0" applyNumberFormat="1" applyFont="1" applyAlignment="1">
      <alignment horizontal="center" vertical="top"/>
    </xf>
    <xf numFmtId="2" fontId="5" fillId="0" borderId="0" xfId="0" applyNumberFormat="1" applyFont="1" applyAlignment="1">
      <alignment horizontal="center" vertical="top" wrapText="1"/>
    </xf>
    <xf numFmtId="165" fontId="5" fillId="0" borderId="0" xfId="0" applyNumberFormat="1" applyFont="1" applyAlignment="1">
      <alignment horizontal="center" vertical="top" wrapText="1"/>
    </xf>
    <xf numFmtId="2" fontId="0" fillId="0" borderId="0" xfId="0" applyNumberFormat="1"/>
    <xf numFmtId="0" fontId="6" fillId="0" borderId="3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10" fillId="0" borderId="0" xfId="0" applyFont="1" applyFill="1"/>
    <xf numFmtId="0" fontId="10" fillId="0" borderId="0" xfId="0" applyFont="1" applyFill="1" applyAlignment="1">
      <alignment vertical="top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wrapText="1"/>
    </xf>
    <xf numFmtId="0" fontId="12" fillId="0" borderId="6" xfId="0" applyFont="1" applyFill="1" applyBorder="1" applyAlignment="1">
      <alignment horizontal="center" vertical="top" wrapText="1"/>
    </xf>
    <xf numFmtId="0" fontId="14" fillId="0" borderId="6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top" wrapText="1"/>
    </xf>
    <xf numFmtId="0" fontId="15" fillId="0" borderId="4" xfId="0" applyFont="1" applyFill="1" applyBorder="1" applyAlignment="1">
      <alignment horizontal="center" vertical="top" wrapText="1"/>
    </xf>
    <xf numFmtId="0" fontId="14" fillId="0" borderId="4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6" fillId="0" borderId="0" xfId="0" applyFont="1" applyAlignment="1">
      <alignment wrapText="1"/>
    </xf>
    <xf numFmtId="0" fontId="17" fillId="0" borderId="3" xfId="0" applyFont="1" applyBorder="1"/>
    <xf numFmtId="2" fontId="0" fillId="0" borderId="3" xfId="0" applyNumberForma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/>
    </xf>
    <xf numFmtId="2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top" wrapText="1"/>
    </xf>
    <xf numFmtId="0" fontId="18" fillId="0" borderId="3" xfId="0" applyFont="1" applyBorder="1" applyAlignment="1">
      <alignment wrapText="1"/>
    </xf>
    <xf numFmtId="0" fontId="19" fillId="0" borderId="3" xfId="0" applyFont="1" applyFill="1" applyBorder="1" applyAlignment="1">
      <alignment horizontal="center" vertical="center" wrapText="1"/>
    </xf>
    <xf numFmtId="2" fontId="19" fillId="0" borderId="3" xfId="0" applyNumberFormat="1" applyFont="1" applyFill="1" applyBorder="1" applyAlignment="1">
      <alignment horizontal="center" wrapText="1"/>
    </xf>
    <xf numFmtId="4" fontId="14" fillId="0" borderId="3" xfId="0" applyNumberFormat="1" applyFont="1" applyBorder="1" applyAlignment="1">
      <alignment horizontal="center" vertical="top" wrapText="1"/>
    </xf>
    <xf numFmtId="4" fontId="10" fillId="0" borderId="3" xfId="0" applyNumberFormat="1" applyFont="1" applyBorder="1" applyAlignment="1">
      <alignment horizontal="center" vertical="top"/>
    </xf>
    <xf numFmtId="2" fontId="14" fillId="0" borderId="3" xfId="0" applyNumberFormat="1" applyFont="1" applyBorder="1" applyAlignment="1">
      <alignment horizontal="center" vertical="top" wrapText="1"/>
    </xf>
    <xf numFmtId="165" fontId="14" fillId="0" borderId="3" xfId="0" applyNumberFormat="1" applyFont="1" applyBorder="1" applyAlignment="1">
      <alignment horizontal="center" vertical="top" wrapText="1"/>
    </xf>
    <xf numFmtId="0" fontId="10" fillId="0" borderId="0" xfId="0" applyFont="1"/>
    <xf numFmtId="0" fontId="10" fillId="0" borderId="0" xfId="0" applyFont="1" applyFill="1" applyAlignment="1"/>
    <xf numFmtId="0" fontId="10" fillId="0" borderId="0" xfId="0" applyFont="1" applyAlignment="1">
      <alignment horizontal="center" vertical="top"/>
    </xf>
    <xf numFmtId="0" fontId="11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wrapText="1"/>
    </xf>
    <xf numFmtId="0" fontId="12" fillId="0" borderId="2" xfId="0" applyFont="1" applyFill="1" applyBorder="1" applyAlignment="1">
      <alignment horizontal="center" vertical="center" wrapText="1"/>
    </xf>
    <xf numFmtId="165" fontId="14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wrapText="1"/>
    </xf>
    <xf numFmtId="0" fontId="16" fillId="0" borderId="0" xfId="0" applyFont="1"/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1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wrapText="1"/>
    </xf>
    <xf numFmtId="0" fontId="12" fillId="0" borderId="2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1" fillId="0" borderId="4" xfId="0" applyFont="1" applyBorder="1"/>
    <xf numFmtId="0" fontId="1" fillId="0" borderId="5" xfId="0" applyFont="1" applyBorder="1"/>
    <xf numFmtId="0" fontId="10" fillId="0" borderId="0" xfId="0" applyFont="1" applyAlignment="1">
      <alignment horizontal="left" wrapText="1"/>
    </xf>
    <xf numFmtId="0" fontId="11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wrapText="1"/>
    </xf>
    <xf numFmtId="0" fontId="10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2" fontId="12" fillId="0" borderId="3" xfId="0" applyNumberFormat="1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/>
    <xf numFmtId="0" fontId="10" fillId="0" borderId="5" xfId="0" applyFont="1" applyFill="1" applyBorder="1" applyAlignment="1"/>
    <xf numFmtId="0" fontId="10" fillId="0" borderId="0" xfId="0" applyFont="1" applyFill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5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477000" y="2552700"/>
          <a:ext cx="781050" cy="3524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150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7562850" y="2838450"/>
          <a:ext cx="1524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51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477000" y="2552700"/>
          <a:ext cx="781050" cy="3524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150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7562850" y="2838450"/>
          <a:ext cx="1524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51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258175" y="2552700"/>
          <a:ext cx="933450" cy="3524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5150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tretch/>
      </xdr:blipFill>
      <xdr:spPr bwMode="auto">
        <a:xfrm>
          <a:off x="7277100" y="2524125"/>
          <a:ext cx="962025" cy="438149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11</xdr:col>
      <xdr:colOff>0</xdr:colOff>
      <xdr:row>3</xdr:row>
      <xdr:rowOff>1962150</xdr:rowOff>
    </xdr:to>
    <xdr:pic>
      <xdr:nvPicPr>
        <xdr:cNvPr id="5150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tretch/>
      </xdr:blipFill>
      <xdr:spPr bwMode="auto">
        <a:xfrm>
          <a:off x="9210675" y="3200400"/>
          <a:ext cx="1457325" cy="3619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5150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9496425" y="2838450"/>
          <a:ext cx="1524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51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477000" y="2552700"/>
          <a:ext cx="781050" cy="3524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1510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7562850" y="2838450"/>
          <a:ext cx="1524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51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477000" y="2552700"/>
          <a:ext cx="781050" cy="3524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151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7562850" y="2838450"/>
          <a:ext cx="1524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5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258175" y="2552700"/>
          <a:ext cx="933450" cy="352425"/>
        </a:xfrm>
        <a:prstGeom prst="rect">
          <a:avLst/>
        </a:prstGeom>
        <a:noFill/>
        <a:ln>
          <a:noFill/>
          <a:bevel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5151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tretch/>
      </xdr:blipFill>
      <xdr:spPr bwMode="auto">
        <a:xfrm>
          <a:off x="7277100" y="2524125"/>
          <a:ext cx="962025" cy="438149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5151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9496425" y="2838450"/>
          <a:ext cx="152400" cy="228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92490" y="2552700"/>
          <a:ext cx="96393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86650" y="2524125"/>
          <a:ext cx="98679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11</xdr:col>
      <xdr:colOff>0</xdr:colOff>
      <xdr:row>3</xdr:row>
      <xdr:rowOff>1962150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475470" y="3200400"/>
          <a:ext cx="149733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76122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92490" y="2552700"/>
          <a:ext cx="96393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1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86650" y="2524125"/>
          <a:ext cx="98679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1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76122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92490" y="2552700"/>
          <a:ext cx="96393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86650" y="2524125"/>
          <a:ext cx="98679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11</xdr:col>
      <xdr:colOff>0</xdr:colOff>
      <xdr:row>3</xdr:row>
      <xdr:rowOff>1962150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475470" y="3200400"/>
          <a:ext cx="149733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76122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3690" y="2552700"/>
          <a:ext cx="80391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72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92490" y="2552700"/>
          <a:ext cx="96393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1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86650" y="2524125"/>
          <a:ext cx="98679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1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76122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29625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48550" y="2524125"/>
          <a:ext cx="9620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11</xdr:col>
      <xdr:colOff>0</xdr:colOff>
      <xdr:row>3</xdr:row>
      <xdr:rowOff>1962150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382125" y="3200400"/>
          <a:ext cx="14573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67875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29625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1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48550" y="2524125"/>
          <a:ext cx="9620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1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67875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1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20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29625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2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48550" y="2524125"/>
          <a:ext cx="9620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11</xdr:col>
      <xdr:colOff>0</xdr:colOff>
      <xdr:row>3</xdr:row>
      <xdr:rowOff>1962150</xdr:rowOff>
    </xdr:to>
    <xdr:pic>
      <xdr:nvPicPr>
        <xdr:cNvPr id="2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382125" y="3200400"/>
          <a:ext cx="14573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2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67875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2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3</xdr:row>
      <xdr:rowOff>952500</xdr:rowOff>
    </xdr:from>
    <xdr:to>
      <xdr:col>8</xdr:col>
      <xdr:colOff>0</xdr:colOff>
      <xdr:row>3</xdr:row>
      <xdr:rowOff>1304925</xdr:rowOff>
    </xdr:to>
    <xdr:pic>
      <xdr:nvPicPr>
        <xdr:cNvPr id="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8450" y="2552700"/>
          <a:ext cx="7810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304800</xdr:colOff>
      <xdr:row>3</xdr:row>
      <xdr:rowOff>1238250</xdr:rowOff>
    </xdr:from>
    <xdr:to>
      <xdr:col>8</xdr:col>
      <xdr:colOff>457200</xdr:colOff>
      <xdr:row>3</xdr:row>
      <xdr:rowOff>1466850</xdr:rowOff>
    </xdr:to>
    <xdr:pic>
      <xdr:nvPicPr>
        <xdr:cNvPr id="2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343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29625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9</xdr:col>
      <xdr:colOff>0</xdr:colOff>
      <xdr:row>3</xdr:row>
      <xdr:rowOff>1362075</xdr:rowOff>
    </xdr:to>
    <xdr:pic>
      <xdr:nvPicPr>
        <xdr:cNvPr id="3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48550" y="2524125"/>
          <a:ext cx="9620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3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67875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-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1"/>
  <sheetViews>
    <sheetView tabSelected="1" view="pageBreakPreview" zoomScaleNormal="85" zoomScaleSheetLayoutView="100" workbookViewId="0">
      <selection activeCell="N8" sqref="N8"/>
    </sheetView>
  </sheetViews>
  <sheetFormatPr defaultColWidth="9.140625" defaultRowHeight="12.75" x14ac:dyDescent="0.2"/>
  <cols>
    <col min="1" max="1" width="3.140625" style="1" customWidth="1"/>
    <col min="2" max="2" width="38.140625" style="1" customWidth="1"/>
    <col min="3" max="3" width="6" style="1" customWidth="1"/>
    <col min="4" max="4" width="6.85546875" style="1" customWidth="1"/>
    <col min="5" max="5" width="13.85546875" style="1" customWidth="1"/>
    <col min="6" max="6" width="14.5703125" style="1" customWidth="1"/>
    <col min="7" max="7" width="14.28515625" style="1" customWidth="1"/>
    <col min="8" max="8" width="12" style="1" customWidth="1"/>
    <col min="9" max="9" width="14.7109375" style="1" customWidth="1"/>
    <col min="10" max="10" width="14.28515625" style="1" customWidth="1"/>
    <col min="11" max="11" width="22.140625" style="1" customWidth="1"/>
    <col min="12" max="12" width="12.140625" style="1" customWidth="1"/>
    <col min="13" max="13" width="9.42578125" style="1" customWidth="1"/>
    <col min="14" max="14" width="12" style="1" customWidth="1"/>
    <col min="15" max="16384" width="9.140625" style="1"/>
  </cols>
  <sheetData>
    <row r="1" spans="1:29" ht="48" customHeight="1" x14ac:dyDescent="0.2">
      <c r="B1" s="2"/>
      <c r="C1" s="2"/>
      <c r="K1" s="3"/>
      <c r="M1" s="78" t="s">
        <v>0</v>
      </c>
      <c r="N1" s="79"/>
      <c r="O1" s="4"/>
      <c r="P1" s="4"/>
      <c r="Q1" s="4"/>
      <c r="R1" s="4"/>
      <c r="S1" s="4"/>
      <c r="T1" s="4"/>
      <c r="U1" s="4"/>
      <c r="V1" s="4"/>
      <c r="W1" s="5"/>
      <c r="X1" s="5"/>
      <c r="Y1" s="5"/>
      <c r="Z1" s="5"/>
      <c r="AA1" s="5"/>
      <c r="AB1" s="5"/>
      <c r="AC1" s="5"/>
    </row>
    <row r="2" spans="1:29" s="6" customFormat="1" ht="39" customHeight="1" x14ac:dyDescent="0.2">
      <c r="A2" s="81" t="s">
        <v>80</v>
      </c>
      <c r="B2" s="81"/>
      <c r="C2" s="81"/>
      <c r="D2" s="81"/>
      <c r="E2" s="81"/>
      <c r="F2" s="81"/>
      <c r="G2" s="81"/>
      <c r="H2" s="81"/>
      <c r="I2" s="81"/>
      <c r="J2" s="81"/>
      <c r="K2" s="82"/>
      <c r="L2" s="1"/>
      <c r="M2" s="80"/>
      <c r="N2" s="80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7"/>
      <c r="AA2" s="7"/>
      <c r="AB2" s="7"/>
      <c r="AC2" s="7"/>
    </row>
    <row r="3" spans="1:29" s="6" customFormat="1" ht="39" customHeight="1" x14ac:dyDescent="0.2">
      <c r="A3" s="83" t="s">
        <v>1</v>
      </c>
      <c r="B3" s="84" t="s">
        <v>2</v>
      </c>
      <c r="C3" s="84" t="s">
        <v>3</v>
      </c>
      <c r="D3" s="84" t="s">
        <v>4</v>
      </c>
      <c r="E3" s="84" t="s">
        <v>5</v>
      </c>
      <c r="F3" s="84"/>
      <c r="G3" s="84"/>
      <c r="H3" s="86" t="s">
        <v>6</v>
      </c>
      <c r="I3" s="86"/>
      <c r="J3" s="86"/>
      <c r="K3" s="87" t="s">
        <v>7</v>
      </c>
      <c r="L3" s="88"/>
      <c r="M3" s="88"/>
      <c r="N3" s="89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9" s="6" customFormat="1" ht="159" customHeight="1" x14ac:dyDescent="0.2">
      <c r="A4" s="83"/>
      <c r="B4" s="85"/>
      <c r="C4" s="85"/>
      <c r="D4" s="85"/>
      <c r="E4" s="9" t="s">
        <v>77</v>
      </c>
      <c r="F4" s="9" t="s">
        <v>78</v>
      </c>
      <c r="G4" s="9" t="s">
        <v>79</v>
      </c>
      <c r="H4" s="9" t="s">
        <v>8</v>
      </c>
      <c r="I4" s="9" t="s">
        <v>9</v>
      </c>
      <c r="J4" s="9" t="s">
        <v>10</v>
      </c>
      <c r="K4" s="10" t="s">
        <v>11</v>
      </c>
      <c r="L4" s="11" t="s">
        <v>33</v>
      </c>
      <c r="M4" s="11" t="s">
        <v>32</v>
      </c>
      <c r="N4" s="11" t="s">
        <v>12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9" ht="39" customHeight="1" x14ac:dyDescent="0.2">
      <c r="A5" s="8"/>
      <c r="B5" s="12"/>
      <c r="C5" s="12"/>
      <c r="D5" s="12"/>
      <c r="E5" s="13"/>
      <c r="F5" s="13"/>
      <c r="G5" s="14"/>
      <c r="H5" s="13"/>
      <c r="I5" s="13"/>
      <c r="J5" s="13"/>
      <c r="K5" s="15"/>
      <c r="L5" s="16"/>
      <c r="M5" s="16"/>
      <c r="N5" s="16"/>
    </row>
    <row r="6" spans="1:29" ht="64.900000000000006" customHeight="1" x14ac:dyDescent="0.2">
      <c r="A6" s="17">
        <v>1</v>
      </c>
      <c r="B6" s="32" t="s">
        <v>75</v>
      </c>
      <c r="C6" s="17" t="s">
        <v>76</v>
      </c>
      <c r="D6" s="17">
        <v>11</v>
      </c>
      <c r="E6" s="33">
        <v>3500</v>
      </c>
      <c r="F6" s="17">
        <v>3700</v>
      </c>
      <c r="G6" s="33">
        <v>3600</v>
      </c>
      <c r="H6" s="18">
        <f>AVERAGE(E6:G6)</f>
        <v>3600</v>
      </c>
      <c r="I6" s="19">
        <f>SQRT(((SUM((POWER(E6-H6,2)),(POWER(F6-H6,2)),(POWER(G6-H6,2)))/(COLUMNS(E6:G6)-1))))</f>
        <v>100</v>
      </c>
      <c r="J6" s="19">
        <f>I6/H6*100</f>
        <v>2.7777777777777777</v>
      </c>
      <c r="K6" s="20">
        <f>((D6/3)*(SUM(E6:G6)))</f>
        <v>39600</v>
      </c>
      <c r="L6" s="21">
        <f>K6/D6</f>
        <v>3600</v>
      </c>
      <c r="M6" s="20">
        <f>E6</f>
        <v>3500</v>
      </c>
      <c r="N6" s="20">
        <f>M6*D6</f>
        <v>38500</v>
      </c>
    </row>
    <row r="7" spans="1:29" s="22" customFormat="1" ht="17.100000000000001" customHeight="1" x14ac:dyDescent="0.25">
      <c r="A7" s="23"/>
      <c r="B7" s="24" t="s">
        <v>14</v>
      </c>
      <c r="C7" s="25"/>
      <c r="D7" s="25"/>
      <c r="E7" s="26"/>
      <c r="F7" s="26"/>
      <c r="G7" s="26"/>
      <c r="H7" s="27"/>
      <c r="I7" s="28"/>
      <c r="J7" s="28"/>
      <c r="K7" s="29"/>
      <c r="L7" s="30"/>
      <c r="M7" s="29"/>
      <c r="N7" s="20">
        <f>SUM(N6:N6)</f>
        <v>38500</v>
      </c>
    </row>
    <row r="8" spans="1:29" ht="36" customHeight="1" x14ac:dyDescent="0.2">
      <c r="A8" s="77" t="s">
        <v>15</v>
      </c>
      <c r="B8" s="77"/>
      <c r="C8" s="77"/>
      <c r="D8" s="77"/>
      <c r="E8" s="77"/>
      <c r="F8" s="77"/>
      <c r="G8" s="77"/>
      <c r="H8" s="77"/>
      <c r="I8" s="77"/>
      <c r="J8" s="77"/>
      <c r="K8" s="77"/>
    </row>
    <row r="9" spans="1:29" x14ac:dyDescent="0.2">
      <c r="A9" s="1" t="s">
        <v>16</v>
      </c>
    </row>
    <row r="11" spans="1:29" x14ac:dyDescent="0.2">
      <c r="A11" s="76" t="s">
        <v>69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</row>
  </sheetData>
  <mergeCells count="11">
    <mergeCell ref="A11:O11"/>
    <mergeCell ref="A8:K8"/>
    <mergeCell ref="M1:N2"/>
    <mergeCell ref="A2:K2"/>
    <mergeCell ref="A3:A4"/>
    <mergeCell ref="B3:B4"/>
    <mergeCell ref="C3:C4"/>
    <mergeCell ref="D3:D4"/>
    <mergeCell ref="E3:G3"/>
    <mergeCell ref="H3:J3"/>
    <mergeCell ref="K3:N3"/>
  </mergeCells>
  <pageMargins left="0.70866141732283461" right="0.31102362204724415" top="0.35039370078740162" bottom="0.31102362204724415" header="0.31" footer="0.31"/>
  <pageSetup paperSize="9" scale="67" orientation="landscape" useFirstPageNumber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17"/>
  <sheetViews>
    <sheetView topLeftCell="B1" workbookViewId="0">
      <selection activeCell="D4" sqref="D4:D17"/>
    </sheetView>
  </sheetViews>
  <sheetFormatPr defaultColWidth="9.140625" defaultRowHeight="15" x14ac:dyDescent="0.25"/>
  <cols>
    <col min="3" max="3" width="85.5703125" customWidth="1"/>
  </cols>
  <sheetData>
    <row r="4" spans="2:8" x14ac:dyDescent="0.25">
      <c r="B4">
        <v>1</v>
      </c>
      <c r="C4" t="s">
        <v>17</v>
      </c>
      <c r="D4">
        <v>52</v>
      </c>
      <c r="E4" t="s">
        <v>18</v>
      </c>
      <c r="F4" s="31">
        <v>53.9</v>
      </c>
      <c r="G4" s="31">
        <v>56.2</v>
      </c>
      <c r="H4" s="31">
        <v>59.4</v>
      </c>
    </row>
    <row r="5" spans="2:8" x14ac:dyDescent="0.25">
      <c r="B5">
        <v>2</v>
      </c>
      <c r="C5" t="s">
        <v>19</v>
      </c>
      <c r="D5">
        <v>52</v>
      </c>
      <c r="E5" t="s">
        <v>18</v>
      </c>
      <c r="F5" s="31">
        <v>87.4</v>
      </c>
      <c r="G5" s="31">
        <v>91.7</v>
      </c>
      <c r="H5" s="31">
        <v>96.8</v>
      </c>
    </row>
    <row r="6" spans="2:8" x14ac:dyDescent="0.25">
      <c r="B6">
        <v>3</v>
      </c>
      <c r="C6" t="s">
        <v>20</v>
      </c>
      <c r="D6">
        <v>25</v>
      </c>
      <c r="E6" t="s">
        <v>13</v>
      </c>
      <c r="F6" s="31">
        <v>108.6</v>
      </c>
      <c r="G6" s="31">
        <v>113.9</v>
      </c>
      <c r="H6" s="31">
        <v>119.7</v>
      </c>
    </row>
    <row r="7" spans="2:8" x14ac:dyDescent="0.25">
      <c r="B7">
        <v>4</v>
      </c>
      <c r="C7" t="s">
        <v>21</v>
      </c>
      <c r="D7">
        <v>25</v>
      </c>
      <c r="E7" t="s">
        <v>13</v>
      </c>
      <c r="F7" s="31">
        <v>149.6</v>
      </c>
      <c r="G7" s="31">
        <v>156.9</v>
      </c>
      <c r="H7" s="31">
        <v>164.9</v>
      </c>
    </row>
    <row r="8" spans="2:8" x14ac:dyDescent="0.25">
      <c r="B8">
        <v>5</v>
      </c>
      <c r="C8" t="s">
        <v>22</v>
      </c>
      <c r="D8">
        <v>100</v>
      </c>
      <c r="E8" t="s">
        <v>13</v>
      </c>
      <c r="F8" s="31">
        <v>6.9</v>
      </c>
      <c r="G8" s="31">
        <v>7.3</v>
      </c>
      <c r="H8" s="31">
        <v>7.6</v>
      </c>
    </row>
    <row r="9" spans="2:8" x14ac:dyDescent="0.25">
      <c r="B9">
        <v>6</v>
      </c>
      <c r="C9" t="s">
        <v>23</v>
      </c>
      <c r="D9">
        <v>10</v>
      </c>
      <c r="E9" t="s">
        <v>13</v>
      </c>
      <c r="F9" s="31">
        <v>10.8</v>
      </c>
      <c r="G9" s="31">
        <v>11.2</v>
      </c>
      <c r="H9" s="31">
        <v>11.9</v>
      </c>
    </row>
    <row r="10" spans="2:8" x14ac:dyDescent="0.25">
      <c r="B10">
        <v>7</v>
      </c>
      <c r="C10" t="s">
        <v>24</v>
      </c>
      <c r="D10">
        <v>12</v>
      </c>
      <c r="E10" t="s">
        <v>13</v>
      </c>
      <c r="F10" s="31">
        <v>81.900000000000006</v>
      </c>
      <c r="G10" s="31">
        <v>85.9</v>
      </c>
      <c r="H10" s="31">
        <v>90.3</v>
      </c>
    </row>
    <row r="11" spans="2:8" x14ac:dyDescent="0.25">
      <c r="B11">
        <v>8</v>
      </c>
      <c r="C11" t="s">
        <v>25</v>
      </c>
      <c r="D11">
        <v>10</v>
      </c>
      <c r="E11" t="s">
        <v>13</v>
      </c>
      <c r="F11" s="31">
        <v>13.9</v>
      </c>
      <c r="G11" s="31">
        <v>14.6</v>
      </c>
      <c r="H11" s="31">
        <v>15.3</v>
      </c>
    </row>
    <row r="12" spans="2:8" x14ac:dyDescent="0.25">
      <c r="B12">
        <v>9</v>
      </c>
      <c r="C12" t="s">
        <v>26</v>
      </c>
      <c r="D12">
        <v>12</v>
      </c>
      <c r="E12" t="s">
        <v>13</v>
      </c>
      <c r="F12" s="31">
        <v>17.600000000000001</v>
      </c>
      <c r="G12" s="31">
        <v>18.5</v>
      </c>
      <c r="H12" s="31">
        <v>19.399999999999999</v>
      </c>
    </row>
    <row r="13" spans="2:8" x14ac:dyDescent="0.25">
      <c r="B13">
        <v>10</v>
      </c>
      <c r="C13" t="s">
        <v>27</v>
      </c>
      <c r="D13">
        <v>25</v>
      </c>
      <c r="E13" t="s">
        <v>13</v>
      </c>
      <c r="F13" s="31">
        <v>71.5</v>
      </c>
      <c r="G13" s="31">
        <v>75</v>
      </c>
      <c r="H13" s="31">
        <v>78.8</v>
      </c>
    </row>
    <row r="14" spans="2:8" x14ac:dyDescent="0.25">
      <c r="B14">
        <v>11</v>
      </c>
      <c r="C14" t="s">
        <v>28</v>
      </c>
      <c r="D14">
        <v>12</v>
      </c>
      <c r="E14" t="s">
        <v>13</v>
      </c>
      <c r="F14" s="31">
        <v>131.80000000000001</v>
      </c>
      <c r="G14" s="31">
        <v>138.30000000000001</v>
      </c>
      <c r="H14" s="31">
        <v>145.5</v>
      </c>
    </row>
    <row r="15" spans="2:8" x14ac:dyDescent="0.25">
      <c r="B15">
        <v>12</v>
      </c>
      <c r="C15" t="s">
        <v>29</v>
      </c>
      <c r="D15">
        <v>12</v>
      </c>
      <c r="E15" t="s">
        <v>13</v>
      </c>
      <c r="F15" s="31">
        <v>140.9</v>
      </c>
      <c r="G15" s="31">
        <v>147.80000000000001</v>
      </c>
      <c r="H15" s="31">
        <v>155.80000000000001</v>
      </c>
    </row>
    <row r="16" spans="2:8" x14ac:dyDescent="0.25">
      <c r="B16">
        <v>13</v>
      </c>
      <c r="C16" t="s">
        <v>30</v>
      </c>
      <c r="D16">
        <v>12</v>
      </c>
      <c r="E16" t="s">
        <v>13</v>
      </c>
      <c r="F16" s="31">
        <v>115.8</v>
      </c>
      <c r="G16" s="31">
        <v>120.9</v>
      </c>
      <c r="H16" s="31">
        <v>127</v>
      </c>
    </row>
    <row r="17" spans="2:8" x14ac:dyDescent="0.25">
      <c r="B17">
        <v>14</v>
      </c>
      <c r="C17" t="s">
        <v>31</v>
      </c>
      <c r="D17">
        <v>12</v>
      </c>
      <c r="E17" t="s">
        <v>13</v>
      </c>
      <c r="F17" s="31">
        <v>35.799999999999997</v>
      </c>
      <c r="G17" s="31">
        <v>37.6</v>
      </c>
      <c r="H17" s="31">
        <v>39.799999999999997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8"/>
  <sheetViews>
    <sheetView view="pageBreakPreview" zoomScaleNormal="65" zoomScaleSheetLayoutView="100" workbookViewId="0">
      <selection activeCell="B6" sqref="B6"/>
    </sheetView>
  </sheetViews>
  <sheetFormatPr defaultColWidth="9.140625" defaultRowHeight="12.75" x14ac:dyDescent="0.2"/>
  <cols>
    <col min="1" max="1" width="3.140625" style="62" customWidth="1"/>
    <col min="2" max="2" width="38.140625" style="62" customWidth="1"/>
    <col min="3" max="3" width="6" style="62" customWidth="1"/>
    <col min="4" max="4" width="6.85546875" style="62" customWidth="1"/>
    <col min="5" max="5" width="13.85546875" style="62" customWidth="1"/>
    <col min="6" max="6" width="14.5703125" style="62" customWidth="1"/>
    <col min="7" max="7" width="14.28515625" style="62" customWidth="1"/>
    <col min="8" max="8" width="12" style="62" customWidth="1"/>
    <col min="9" max="9" width="14.7109375" style="62" customWidth="1"/>
    <col min="10" max="10" width="14.28515625" style="62" customWidth="1"/>
    <col min="11" max="11" width="22.140625" style="62" customWidth="1"/>
    <col min="12" max="12" width="12.140625" style="62" customWidth="1"/>
    <col min="13" max="13" width="10.7109375" style="62" customWidth="1"/>
    <col min="14" max="14" width="12" style="62" customWidth="1"/>
    <col min="15" max="16384" width="9.140625" style="62"/>
  </cols>
  <sheetData>
    <row r="1" spans="1:29" s="34" customFormat="1" ht="48" customHeight="1" x14ac:dyDescent="0.2">
      <c r="B1" s="35"/>
      <c r="C1" s="35"/>
      <c r="K1" s="36"/>
      <c r="M1" s="91" t="s">
        <v>34</v>
      </c>
      <c r="N1" s="92"/>
      <c r="O1" s="37"/>
      <c r="P1" s="37"/>
      <c r="Q1" s="37"/>
      <c r="R1" s="37"/>
      <c r="S1" s="37"/>
      <c r="T1" s="37"/>
      <c r="U1" s="37"/>
      <c r="V1" s="37"/>
      <c r="W1" s="38"/>
      <c r="X1" s="38"/>
      <c r="Y1" s="38"/>
      <c r="Z1" s="38"/>
      <c r="AA1" s="38"/>
      <c r="AB1" s="38"/>
      <c r="AC1" s="38"/>
    </row>
    <row r="2" spans="1:29" s="34" customFormat="1" ht="39" customHeight="1" x14ac:dyDescent="0.2">
      <c r="A2" s="94" t="s">
        <v>70</v>
      </c>
      <c r="B2" s="94"/>
      <c r="C2" s="94"/>
      <c r="D2" s="94"/>
      <c r="E2" s="94"/>
      <c r="F2" s="94"/>
      <c r="G2" s="94"/>
      <c r="H2" s="94"/>
      <c r="I2" s="94"/>
      <c r="J2" s="94"/>
      <c r="K2" s="95"/>
      <c r="M2" s="93"/>
      <c r="N2" s="93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</row>
    <row r="3" spans="1:29" s="34" customFormat="1" ht="39" customHeight="1" x14ac:dyDescent="0.2">
      <c r="A3" s="96" t="s">
        <v>1</v>
      </c>
      <c r="B3" s="97" t="s">
        <v>2</v>
      </c>
      <c r="C3" s="97" t="s">
        <v>3</v>
      </c>
      <c r="D3" s="97" t="s">
        <v>4</v>
      </c>
      <c r="E3" s="97" t="s">
        <v>5</v>
      </c>
      <c r="F3" s="97"/>
      <c r="G3" s="97"/>
      <c r="H3" s="99" t="s">
        <v>6</v>
      </c>
      <c r="I3" s="99"/>
      <c r="J3" s="99"/>
      <c r="K3" s="100" t="s">
        <v>7</v>
      </c>
      <c r="L3" s="101"/>
      <c r="M3" s="101"/>
      <c r="N3" s="102"/>
    </row>
    <row r="4" spans="1:29" s="34" customFormat="1" ht="159" customHeight="1" x14ac:dyDescent="0.2">
      <c r="A4" s="96"/>
      <c r="B4" s="98"/>
      <c r="C4" s="98"/>
      <c r="D4" s="98"/>
      <c r="E4" s="39" t="s">
        <v>71</v>
      </c>
      <c r="F4" s="39" t="s">
        <v>72</v>
      </c>
      <c r="G4" s="39" t="s">
        <v>73</v>
      </c>
      <c r="H4" s="39" t="s">
        <v>8</v>
      </c>
      <c r="I4" s="39" t="s">
        <v>9</v>
      </c>
      <c r="J4" s="39" t="s">
        <v>38</v>
      </c>
      <c r="K4" s="40" t="s">
        <v>39</v>
      </c>
      <c r="L4" s="41" t="s">
        <v>35</v>
      </c>
      <c r="M4" s="41" t="s">
        <v>36</v>
      </c>
      <c r="N4" s="41" t="s">
        <v>12</v>
      </c>
    </row>
    <row r="5" spans="1:29" s="34" customFormat="1" ht="39" customHeight="1" x14ac:dyDescent="0.2">
      <c r="A5" s="42"/>
      <c r="B5" s="43"/>
      <c r="C5" s="43"/>
      <c r="D5" s="43"/>
      <c r="E5" s="44"/>
      <c r="F5" s="44"/>
      <c r="G5" s="45"/>
      <c r="H5" s="44"/>
      <c r="I5" s="44"/>
      <c r="J5" s="44"/>
      <c r="K5" s="46"/>
      <c r="L5" s="47"/>
      <c r="M5" s="47"/>
      <c r="N5" s="47"/>
    </row>
    <row r="6" spans="1:29" s="34" customFormat="1" ht="31.5" x14ac:dyDescent="0.25">
      <c r="A6" s="17">
        <v>1</v>
      </c>
      <c r="B6" s="48" t="s">
        <v>74</v>
      </c>
      <c r="C6" s="49" t="s">
        <v>13</v>
      </c>
      <c r="D6" s="49">
        <v>1</v>
      </c>
      <c r="E6" s="50">
        <v>3900</v>
      </c>
      <c r="F6" s="50">
        <v>4000</v>
      </c>
      <c r="G6" s="50">
        <v>3990</v>
      </c>
      <c r="H6" s="51">
        <f>AVERAGE(E6:G6)</f>
        <v>3963.3333333333335</v>
      </c>
      <c r="I6" s="52">
        <f>SQRT(((SUM((POWER(E6-H6,2)),(POWER(F6-H6,2)),(POWER(G6-H6,2)))/(COLUMNS(E6:G6)-1))))</f>
        <v>55.075705472861024</v>
      </c>
      <c r="J6" s="52">
        <f>I6/H6*100</f>
        <v>1.3896309202572166</v>
      </c>
      <c r="K6" s="53">
        <f>((D6/3)*(SUM(E6:G6)))</f>
        <v>3963.333333333333</v>
      </c>
      <c r="L6" s="53">
        <f>E6</f>
        <v>3900</v>
      </c>
      <c r="M6" s="53">
        <f>ROUND(L6,2)</f>
        <v>3900</v>
      </c>
      <c r="N6" s="53">
        <f>M6*D6</f>
        <v>3900</v>
      </c>
    </row>
    <row r="7" spans="1:29" s="34" customFormat="1" ht="15" x14ac:dyDescent="0.25">
      <c r="A7" s="54"/>
      <c r="B7" s="55" t="s">
        <v>14</v>
      </c>
      <c r="C7" s="56"/>
      <c r="D7" s="56"/>
      <c r="E7" s="57"/>
      <c r="F7" s="57"/>
      <c r="G7" s="57"/>
      <c r="H7" s="58"/>
      <c r="I7" s="59"/>
      <c r="J7" s="59"/>
      <c r="K7" s="60"/>
      <c r="L7" s="61"/>
      <c r="M7" s="60"/>
      <c r="N7" s="53">
        <f>SUM(N6:N6)</f>
        <v>3900</v>
      </c>
    </row>
    <row r="8" spans="1:29" s="34" customFormat="1" x14ac:dyDescent="0.2">
      <c r="A8" s="90" t="s">
        <v>15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62"/>
      <c r="M8" s="62"/>
      <c r="N8" s="62"/>
    </row>
    <row r="9" spans="1:29" s="34" customFormat="1" x14ac:dyDescent="0.2">
      <c r="A9" s="62" t="s">
        <v>16</v>
      </c>
      <c r="B9" s="62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</row>
    <row r="10" spans="1:29" s="34" customFormat="1" x14ac:dyDescent="0.2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</row>
    <row r="11" spans="1:29" s="34" customFormat="1" x14ac:dyDescent="0.2">
      <c r="A11" s="63" t="s">
        <v>37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29" s="34" customFormat="1" x14ac:dyDescent="0.2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</row>
    <row r="13" spans="1:29" s="34" customFormat="1" x14ac:dyDescent="0.2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</row>
    <row r="14" spans="1:29" s="34" customFormat="1" x14ac:dyDescent="0.2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</row>
    <row r="15" spans="1:29" s="34" customFormat="1" x14ac:dyDescent="0.2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</row>
    <row r="16" spans="1:29" s="34" customFormat="1" x14ac:dyDescent="0.2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</row>
    <row r="17" spans="1:14" s="34" customFormat="1" x14ac:dyDescent="0.2">
      <c r="A17" s="62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</row>
    <row r="18" spans="1:14" s="34" customFormat="1" x14ac:dyDescent="0.2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</row>
    <row r="19" spans="1:14" s="34" customFormat="1" x14ac:dyDescent="0.2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</row>
    <row r="20" spans="1:14" s="34" customFormat="1" x14ac:dyDescent="0.2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</row>
    <row r="21" spans="1:14" s="34" customFormat="1" x14ac:dyDescent="0.2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</row>
    <row r="22" spans="1:14" s="34" customFormat="1" x14ac:dyDescent="0.2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</row>
    <row r="23" spans="1:14" s="34" customFormat="1" x14ac:dyDescent="0.2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</row>
    <row r="24" spans="1:14" s="34" customFormat="1" x14ac:dyDescent="0.2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4" s="34" customFormat="1" x14ac:dyDescent="0.2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</row>
    <row r="26" spans="1:14" s="34" customFormat="1" x14ac:dyDescent="0.2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</row>
    <row r="27" spans="1:14" s="34" customFormat="1" x14ac:dyDescent="0.2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</row>
    <row r="28" spans="1:14" s="34" customFormat="1" x14ac:dyDescent="0.2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</row>
    <row r="29" spans="1:14" s="34" customFormat="1" x14ac:dyDescent="0.2">
      <c r="A29" s="62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</row>
    <row r="30" spans="1:14" s="34" customFormat="1" x14ac:dyDescent="0.2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</row>
    <row r="31" spans="1:14" s="34" customFormat="1" x14ac:dyDescent="0.2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</row>
    <row r="32" spans="1:14" s="34" customFormat="1" x14ac:dyDescent="0.2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</row>
    <row r="33" spans="1:15" s="34" customFormat="1" x14ac:dyDescent="0.2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</row>
    <row r="34" spans="1:15" s="34" customFormat="1" x14ac:dyDescent="0.2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</row>
    <row r="35" spans="1:15" s="34" customFormat="1" x14ac:dyDescent="0.2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</row>
    <row r="36" spans="1:15" s="34" customFormat="1" x14ac:dyDescent="0.2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</row>
    <row r="37" spans="1:15" s="34" customFormat="1" x14ac:dyDescent="0.2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</row>
    <row r="38" spans="1:15" s="34" customFormat="1" x14ac:dyDescent="0.2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</row>
    <row r="39" spans="1:15" s="34" customFormat="1" x14ac:dyDescent="0.2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</row>
    <row r="40" spans="1:15" s="34" customFormat="1" x14ac:dyDescent="0.2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</row>
    <row r="41" spans="1:15" s="34" customFormat="1" x14ac:dyDescent="0.2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</row>
    <row r="42" spans="1:15" s="34" customFormat="1" x14ac:dyDescent="0.2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</row>
    <row r="43" spans="1:15" s="34" customFormat="1" x14ac:dyDescent="0.2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</row>
    <row r="44" spans="1:15" s="64" customFormat="1" x14ac:dyDescent="0.2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</row>
    <row r="48" spans="1:15" s="34" customFormat="1" x14ac:dyDescent="0.2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3"/>
    </row>
  </sheetData>
  <mergeCells count="10">
    <mergeCell ref="A8:K8"/>
    <mergeCell ref="M1:N2"/>
    <mergeCell ref="A2:K2"/>
    <mergeCell ref="A3:A4"/>
    <mergeCell ref="B3:B4"/>
    <mergeCell ref="C3:C4"/>
    <mergeCell ref="D3:D4"/>
    <mergeCell ref="E3:G3"/>
    <mergeCell ref="H3:J3"/>
    <mergeCell ref="K3:N3"/>
  </mergeCells>
  <pageMargins left="0.7" right="0.7" top="0.75" bottom="0.75" header="0.3" footer="0.3"/>
  <pageSetup paperSize="9" scale="6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0"/>
  <sheetViews>
    <sheetView view="pageBreakPreview" zoomScale="89" zoomScaleNormal="73" zoomScaleSheetLayoutView="89" workbookViewId="0">
      <selection activeCell="L6" sqref="L6"/>
    </sheetView>
  </sheetViews>
  <sheetFormatPr defaultColWidth="9.140625" defaultRowHeight="12.75" x14ac:dyDescent="0.2"/>
  <cols>
    <col min="1" max="1" width="3.140625" style="62" customWidth="1"/>
    <col min="2" max="2" width="38.140625" style="62" customWidth="1"/>
    <col min="3" max="3" width="6" style="62" customWidth="1"/>
    <col min="4" max="4" width="6.85546875" style="62" customWidth="1"/>
    <col min="5" max="5" width="13.85546875" style="62" customWidth="1"/>
    <col min="6" max="6" width="14.5703125" style="62" customWidth="1"/>
    <col min="7" max="7" width="14.28515625" style="62" customWidth="1"/>
    <col min="8" max="8" width="12" style="62" customWidth="1"/>
    <col min="9" max="9" width="14.7109375" style="62" customWidth="1"/>
    <col min="10" max="10" width="14.28515625" style="62" customWidth="1"/>
    <col min="11" max="11" width="22.140625" style="62" customWidth="1"/>
    <col min="12" max="12" width="12.140625" style="62" customWidth="1"/>
    <col min="13" max="13" width="9.42578125" style="62" bestFit="1" customWidth="1"/>
    <col min="14" max="14" width="12" style="62" customWidth="1"/>
    <col min="15" max="16384" width="9.140625" style="62"/>
  </cols>
  <sheetData>
    <row r="1" spans="1:29" s="34" customFormat="1" ht="48" customHeight="1" x14ac:dyDescent="0.2">
      <c r="B1" s="35"/>
      <c r="C1" s="35"/>
      <c r="K1" s="36"/>
      <c r="M1" s="91" t="s">
        <v>34</v>
      </c>
      <c r="N1" s="92"/>
      <c r="O1" s="37"/>
      <c r="P1" s="37"/>
      <c r="Q1" s="37"/>
      <c r="R1" s="37"/>
      <c r="S1" s="37"/>
      <c r="T1" s="37"/>
      <c r="U1" s="37"/>
      <c r="V1" s="37"/>
      <c r="W1" s="38"/>
      <c r="X1" s="38"/>
      <c r="Y1" s="38"/>
      <c r="Z1" s="38"/>
      <c r="AA1" s="38"/>
      <c r="AB1" s="38"/>
      <c r="AC1" s="38"/>
    </row>
    <row r="2" spans="1:29" s="34" customFormat="1" ht="39" customHeight="1" x14ac:dyDescent="0.2">
      <c r="A2" s="94" t="s">
        <v>40</v>
      </c>
      <c r="B2" s="94"/>
      <c r="C2" s="94"/>
      <c r="D2" s="94"/>
      <c r="E2" s="94"/>
      <c r="F2" s="94"/>
      <c r="G2" s="94"/>
      <c r="H2" s="94"/>
      <c r="I2" s="94"/>
      <c r="J2" s="94"/>
      <c r="K2" s="95"/>
      <c r="M2" s="93"/>
      <c r="N2" s="93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</row>
    <row r="3" spans="1:29" s="34" customFormat="1" ht="39" customHeight="1" x14ac:dyDescent="0.2">
      <c r="A3" s="96" t="s">
        <v>1</v>
      </c>
      <c r="B3" s="97" t="s">
        <v>2</v>
      </c>
      <c r="C3" s="97" t="s">
        <v>3</v>
      </c>
      <c r="D3" s="97" t="s">
        <v>4</v>
      </c>
      <c r="E3" s="97" t="s">
        <v>5</v>
      </c>
      <c r="F3" s="97"/>
      <c r="G3" s="97"/>
      <c r="H3" s="99" t="s">
        <v>6</v>
      </c>
      <c r="I3" s="99"/>
      <c r="J3" s="99"/>
      <c r="K3" s="100" t="s">
        <v>7</v>
      </c>
      <c r="L3" s="101"/>
      <c r="M3" s="101"/>
      <c r="N3" s="102"/>
    </row>
    <row r="4" spans="1:29" s="34" customFormat="1" ht="159" customHeight="1" x14ac:dyDescent="0.2">
      <c r="A4" s="96"/>
      <c r="B4" s="98"/>
      <c r="C4" s="98"/>
      <c r="D4" s="98"/>
      <c r="E4" s="39" t="s">
        <v>41</v>
      </c>
      <c r="F4" s="39" t="s">
        <v>42</v>
      </c>
      <c r="G4" s="39" t="s">
        <v>43</v>
      </c>
      <c r="H4" s="39" t="s">
        <v>8</v>
      </c>
      <c r="I4" s="39" t="s">
        <v>9</v>
      </c>
      <c r="J4" s="39" t="s">
        <v>38</v>
      </c>
      <c r="K4" s="40" t="s">
        <v>39</v>
      </c>
      <c r="L4" s="41" t="s">
        <v>35</v>
      </c>
      <c r="M4" s="41" t="s">
        <v>36</v>
      </c>
      <c r="N4" s="41" t="s">
        <v>12</v>
      </c>
    </row>
    <row r="5" spans="1:29" s="34" customFormat="1" ht="39" customHeight="1" x14ac:dyDescent="0.2">
      <c r="A5" s="42"/>
      <c r="B5" s="43"/>
      <c r="C5" s="43"/>
      <c r="D5" s="43"/>
      <c r="E5" s="44"/>
      <c r="F5" s="44"/>
      <c r="G5" s="45"/>
      <c r="H5" s="44"/>
      <c r="I5" s="44"/>
      <c r="J5" s="44"/>
      <c r="K5" s="46"/>
      <c r="L5" s="47"/>
      <c r="M5" s="47"/>
      <c r="N5" s="47"/>
    </row>
    <row r="6" spans="1:29" s="34" customFormat="1" ht="31.5" x14ac:dyDescent="0.25">
      <c r="A6" s="17">
        <v>1</v>
      </c>
      <c r="B6" s="48" t="s">
        <v>44</v>
      </c>
      <c r="C6" s="49" t="s">
        <v>45</v>
      </c>
      <c r="D6" s="49">
        <v>1</v>
      </c>
      <c r="E6" s="50">
        <v>340</v>
      </c>
      <c r="F6" s="50">
        <v>350</v>
      </c>
      <c r="G6" s="50">
        <v>355</v>
      </c>
      <c r="H6" s="51">
        <f>AVERAGE(E6:G6)</f>
        <v>348.33333333333331</v>
      </c>
      <c r="I6" s="52">
        <f>SQRT(((SUM((POWER(E6-H6,2)),(POWER(F6-H6,2)),(POWER(G6-H6,2)))/(COLUMNS(E6:G6)-1))))</f>
        <v>7.6376261582597333</v>
      </c>
      <c r="J6" s="52">
        <f>I6/H6*100</f>
        <v>2.1926199497396364</v>
      </c>
      <c r="K6" s="53">
        <f>((D6/3)*(SUM(E6:G6)))</f>
        <v>348.33333333333331</v>
      </c>
      <c r="L6" s="68">
        <f>E6</f>
        <v>340</v>
      </c>
      <c r="M6" s="53">
        <f>ROUND(L6,2)</f>
        <v>340</v>
      </c>
      <c r="N6" s="53">
        <f>M6*D6</f>
        <v>340</v>
      </c>
    </row>
    <row r="7" spans="1:29" s="34" customFormat="1" ht="47.25" x14ac:dyDescent="0.25">
      <c r="A7" s="17">
        <v>2</v>
      </c>
      <c r="B7" s="48" t="s">
        <v>46</v>
      </c>
      <c r="C7" s="49" t="s">
        <v>45</v>
      </c>
      <c r="D7" s="49">
        <v>1</v>
      </c>
      <c r="E7" s="50">
        <v>600</v>
      </c>
      <c r="F7" s="50">
        <v>600</v>
      </c>
      <c r="G7" s="50">
        <v>610</v>
      </c>
      <c r="H7" s="51">
        <f>AVERAGE(E7:G7)</f>
        <v>603.33333333333337</v>
      </c>
      <c r="I7" s="52">
        <f>SQRT(((SUM((POWER(E7-H7,2)),(POWER(F7-H7,2)),(POWER(G7-H7,2)))/(COLUMNS(E7:G7)-1))))</f>
        <v>5.7735026918962573</v>
      </c>
      <c r="J7" s="52">
        <f>I7/H7*100</f>
        <v>0.95693414782810882</v>
      </c>
      <c r="K7" s="53">
        <f>((D7/3)*(SUM(E7:G7)))</f>
        <v>603.33333333333326</v>
      </c>
      <c r="L7" s="68">
        <f>E7</f>
        <v>600</v>
      </c>
      <c r="M7" s="53">
        <f>ROUND(L7,2)</f>
        <v>600</v>
      </c>
      <c r="N7" s="53">
        <f>M7*D7</f>
        <v>600</v>
      </c>
    </row>
    <row r="8" spans="1:29" s="34" customFormat="1" ht="31.5" x14ac:dyDescent="0.25">
      <c r="A8" s="17">
        <v>3</v>
      </c>
      <c r="B8" s="48" t="s">
        <v>47</v>
      </c>
      <c r="C8" s="49" t="s">
        <v>45</v>
      </c>
      <c r="D8" s="49">
        <v>1</v>
      </c>
      <c r="E8" s="50">
        <v>700</v>
      </c>
      <c r="F8" s="50">
        <v>720</v>
      </c>
      <c r="G8" s="50">
        <v>720</v>
      </c>
      <c r="H8" s="51">
        <f>AVERAGE(E8:G8)</f>
        <v>713.33333333333337</v>
      </c>
      <c r="I8" s="52">
        <f>SQRT(((SUM((POWER(E8-H8,2)),(POWER(F8-H8,2)),(POWER(G8-H8,2)))/(COLUMNS(E8:G8)-1))))</f>
        <v>11.547005383792516</v>
      </c>
      <c r="J8" s="52">
        <f>I8/H8*100</f>
        <v>1.6187390724942778</v>
      </c>
      <c r="K8" s="53">
        <f>((D8/3)*(SUM(E8:G8)))</f>
        <v>713.33333333333326</v>
      </c>
      <c r="L8" s="68">
        <f>E8</f>
        <v>700</v>
      </c>
      <c r="M8" s="53">
        <f>ROUND(L8,2)</f>
        <v>700</v>
      </c>
      <c r="N8" s="53">
        <f>M8*D8</f>
        <v>700</v>
      </c>
    </row>
    <row r="9" spans="1:29" s="34" customFormat="1" ht="47.25" x14ac:dyDescent="0.25">
      <c r="A9" s="17">
        <v>4</v>
      </c>
      <c r="B9" s="48" t="s">
        <v>48</v>
      </c>
      <c r="C9" s="49" t="s">
        <v>45</v>
      </c>
      <c r="D9" s="49">
        <v>1</v>
      </c>
      <c r="E9" s="50">
        <v>430</v>
      </c>
      <c r="F9" s="50">
        <v>450</v>
      </c>
      <c r="G9" s="50">
        <v>440</v>
      </c>
      <c r="H9" s="51">
        <f>AVERAGE(E9:G9)</f>
        <v>440</v>
      </c>
      <c r="I9" s="52">
        <f t="shared" ref="I9" si="0">SQRT(((SUM((POWER(E9-H9,2)),(POWER(F9-H9,2)),(POWER(G9-H9,2)))/(COLUMNS(E9:G9)-1))))</f>
        <v>10</v>
      </c>
      <c r="J9" s="52">
        <f t="shared" ref="J9:J10" si="1">I9/H9*100</f>
        <v>2.2727272727272729</v>
      </c>
      <c r="K9" s="53">
        <f t="shared" ref="K9:K10" si="2">((D9/3)*(SUM(E9:G9)))</f>
        <v>440</v>
      </c>
      <c r="L9" s="68">
        <f>E9</f>
        <v>430</v>
      </c>
      <c r="M9" s="53">
        <f t="shared" ref="M9:M10" si="3">ROUND(L9,2)</f>
        <v>430</v>
      </c>
      <c r="N9" s="53">
        <f t="shared" ref="N9:N10" si="4">M9*D9</f>
        <v>430</v>
      </c>
    </row>
    <row r="10" spans="1:29" s="34" customFormat="1" ht="15.75" x14ac:dyDescent="0.25">
      <c r="A10" s="17">
        <v>5</v>
      </c>
      <c r="B10" s="48" t="s">
        <v>49</v>
      </c>
      <c r="C10" s="49" t="s">
        <v>45</v>
      </c>
      <c r="D10" s="49">
        <v>1</v>
      </c>
      <c r="E10" s="50">
        <v>300</v>
      </c>
      <c r="F10" s="50">
        <v>310</v>
      </c>
      <c r="G10" s="50">
        <v>320</v>
      </c>
      <c r="H10" s="51">
        <f t="shared" ref="H10" si="5">AVERAGE(E10:G10)</f>
        <v>310</v>
      </c>
      <c r="I10" s="52">
        <f>SQRT(((SUM((POWER(E10-H10,2)),(POWER(F10-H10,2)),(POWER(G10-H10,2)))/(COLUMNS(E10:G10)-1))))</f>
        <v>10</v>
      </c>
      <c r="J10" s="52">
        <f t="shared" si="1"/>
        <v>3.225806451612903</v>
      </c>
      <c r="K10" s="53">
        <f t="shared" si="2"/>
        <v>310</v>
      </c>
      <c r="L10" s="68">
        <f>E10</f>
        <v>300</v>
      </c>
      <c r="M10" s="53">
        <f t="shared" si="3"/>
        <v>300</v>
      </c>
      <c r="N10" s="53">
        <f t="shared" si="4"/>
        <v>300</v>
      </c>
    </row>
    <row r="11" spans="1:29" s="34" customFormat="1" ht="15" x14ac:dyDescent="0.25">
      <c r="A11" s="54"/>
      <c r="B11" s="55" t="s">
        <v>14</v>
      </c>
      <c r="C11" s="56"/>
      <c r="D11" s="56"/>
      <c r="E11" s="57"/>
      <c r="F11" s="57"/>
      <c r="G11" s="57"/>
      <c r="H11" s="58"/>
      <c r="I11" s="59"/>
      <c r="J11" s="59"/>
      <c r="K11" s="60"/>
      <c r="L11" s="61"/>
      <c r="M11" s="60"/>
      <c r="N11" s="53">
        <f>SUM(N6:N10)</f>
        <v>2370</v>
      </c>
    </row>
    <row r="12" spans="1:29" s="34" customFormat="1" x14ac:dyDescent="0.2">
      <c r="A12" s="90" t="s">
        <v>15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62"/>
      <c r="M12" s="62"/>
      <c r="N12" s="62"/>
    </row>
    <row r="13" spans="1:29" s="34" customFormat="1" x14ac:dyDescent="0.2">
      <c r="A13" s="62" t="s">
        <v>16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</row>
    <row r="14" spans="1:29" s="34" customFormat="1" x14ac:dyDescent="0.2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</row>
    <row r="15" spans="1:29" s="34" customFormat="1" x14ac:dyDescent="0.2">
      <c r="A15" s="63" t="s">
        <v>37</v>
      </c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</row>
    <row r="16" spans="1:29" s="34" customFormat="1" x14ac:dyDescent="0.2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</row>
    <row r="17" spans="1:14" s="34" customFormat="1" x14ac:dyDescent="0.2">
      <c r="A17" s="62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</row>
    <row r="18" spans="1:14" s="34" customFormat="1" x14ac:dyDescent="0.2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</row>
    <row r="19" spans="1:14" s="34" customFormat="1" x14ac:dyDescent="0.2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</row>
    <row r="20" spans="1:14" s="34" customFormat="1" x14ac:dyDescent="0.2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</row>
    <row r="21" spans="1:14" s="34" customFormat="1" x14ac:dyDescent="0.2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</row>
    <row r="22" spans="1:14" s="34" customFormat="1" x14ac:dyDescent="0.2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</row>
    <row r="23" spans="1:14" s="34" customFormat="1" x14ac:dyDescent="0.2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</row>
    <row r="24" spans="1:14" s="34" customFormat="1" x14ac:dyDescent="0.2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4" s="34" customFormat="1" x14ac:dyDescent="0.2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</row>
    <row r="26" spans="1:14" s="34" customFormat="1" x14ac:dyDescent="0.2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</row>
    <row r="27" spans="1:14" s="34" customFormat="1" x14ac:dyDescent="0.2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</row>
    <row r="28" spans="1:14" s="34" customFormat="1" x14ac:dyDescent="0.2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</row>
    <row r="29" spans="1:14" s="34" customFormat="1" x14ac:dyDescent="0.2">
      <c r="A29" s="62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</row>
    <row r="30" spans="1:14" s="34" customFormat="1" x14ac:dyDescent="0.2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</row>
    <row r="31" spans="1:14" s="34" customFormat="1" x14ac:dyDescent="0.2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</row>
    <row r="32" spans="1:14" s="34" customFormat="1" x14ac:dyDescent="0.2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</row>
    <row r="33" spans="1:14" s="34" customFormat="1" x14ac:dyDescent="0.2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</row>
    <row r="34" spans="1:14" s="34" customFormat="1" x14ac:dyDescent="0.2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</row>
    <row r="35" spans="1:14" s="34" customFormat="1" x14ac:dyDescent="0.2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</row>
    <row r="36" spans="1:14" s="34" customFormat="1" x14ac:dyDescent="0.2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</row>
    <row r="37" spans="1:14" s="34" customFormat="1" x14ac:dyDescent="0.2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</row>
    <row r="38" spans="1:14" s="34" customFormat="1" x14ac:dyDescent="0.2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</row>
    <row r="39" spans="1:14" s="34" customFormat="1" x14ac:dyDescent="0.2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</row>
    <row r="40" spans="1:14" s="34" customFormat="1" x14ac:dyDescent="0.2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</row>
    <row r="41" spans="1:14" s="34" customFormat="1" x14ac:dyDescent="0.2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</row>
    <row r="42" spans="1:14" s="34" customFormat="1" x14ac:dyDescent="0.2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</row>
    <row r="43" spans="1:14" s="34" customFormat="1" x14ac:dyDescent="0.2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</row>
    <row r="44" spans="1:14" s="34" customFormat="1" x14ac:dyDescent="0.2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</row>
    <row r="45" spans="1:14" s="34" customFormat="1" x14ac:dyDescent="0.2">
      <c r="A45" s="62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</row>
    <row r="46" spans="1:14" s="64" customFormat="1" x14ac:dyDescent="0.2">
      <c r="A46" s="62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</row>
    <row r="50" spans="1:15" s="34" customFormat="1" x14ac:dyDescent="0.2">
      <c r="A50" s="62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3"/>
    </row>
  </sheetData>
  <mergeCells count="10">
    <mergeCell ref="A12:K12"/>
    <mergeCell ref="M1:N2"/>
    <mergeCell ref="A2:K2"/>
    <mergeCell ref="A3:A4"/>
    <mergeCell ref="B3:B4"/>
    <mergeCell ref="C3:C4"/>
    <mergeCell ref="D3:D4"/>
    <mergeCell ref="E3:G3"/>
    <mergeCell ref="H3:J3"/>
    <mergeCell ref="K3:N3"/>
  </mergeCells>
  <pageMargins left="0.7" right="0.7" top="0.75" bottom="0.75" header="0.3" footer="0.3"/>
  <pageSetup paperSize="9"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"/>
  <sheetViews>
    <sheetView workbookViewId="0">
      <selection activeCell="M7" sqref="M7"/>
    </sheetView>
  </sheetViews>
  <sheetFormatPr defaultColWidth="9.140625" defaultRowHeight="12.75" x14ac:dyDescent="0.2"/>
  <cols>
    <col min="1" max="1" width="5.7109375" style="62" customWidth="1"/>
    <col min="2" max="2" width="38.140625" style="62" customWidth="1"/>
    <col min="3" max="3" width="6" style="62" customWidth="1"/>
    <col min="4" max="4" width="6.85546875" style="62" customWidth="1"/>
    <col min="5" max="5" width="13.85546875" style="62" customWidth="1"/>
    <col min="6" max="6" width="14.5703125" style="62" customWidth="1"/>
    <col min="7" max="7" width="14.28515625" style="62" customWidth="1"/>
    <col min="8" max="8" width="12" style="62" customWidth="1"/>
    <col min="9" max="9" width="14.7109375" style="62" customWidth="1"/>
    <col min="10" max="10" width="14.28515625" style="62" customWidth="1"/>
    <col min="11" max="11" width="22.140625" style="62" customWidth="1"/>
    <col min="12" max="12" width="12.140625" style="62" customWidth="1"/>
    <col min="13" max="13" width="9.42578125" style="62" bestFit="1" customWidth="1"/>
    <col min="14" max="14" width="12" style="62" customWidth="1"/>
    <col min="15" max="16384" width="9.140625" style="62"/>
  </cols>
  <sheetData>
    <row r="1" spans="1:29" s="34" customFormat="1" ht="48" customHeight="1" x14ac:dyDescent="0.2">
      <c r="B1" s="35"/>
      <c r="C1" s="35"/>
      <c r="K1" s="36"/>
      <c r="M1" s="91" t="s">
        <v>34</v>
      </c>
      <c r="N1" s="92"/>
      <c r="O1" s="65"/>
      <c r="P1" s="65"/>
      <c r="Q1" s="65"/>
      <c r="R1" s="65"/>
      <c r="S1" s="65"/>
      <c r="T1" s="65"/>
      <c r="U1" s="65"/>
      <c r="V1" s="65"/>
      <c r="W1" s="66"/>
      <c r="X1" s="66"/>
      <c r="Y1" s="66"/>
      <c r="Z1" s="66"/>
      <c r="AA1" s="66"/>
      <c r="AB1" s="66"/>
      <c r="AC1" s="66"/>
    </row>
    <row r="2" spans="1:29" s="34" customFormat="1" ht="39" customHeight="1" x14ac:dyDescent="0.2">
      <c r="A2" s="94" t="s">
        <v>50</v>
      </c>
      <c r="B2" s="94"/>
      <c r="C2" s="94"/>
      <c r="D2" s="94"/>
      <c r="E2" s="94"/>
      <c r="F2" s="94"/>
      <c r="G2" s="94"/>
      <c r="H2" s="94"/>
      <c r="I2" s="94"/>
      <c r="J2" s="94"/>
      <c r="K2" s="95"/>
      <c r="M2" s="93"/>
      <c r="N2" s="93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</row>
    <row r="3" spans="1:29" s="34" customFormat="1" ht="39" customHeight="1" x14ac:dyDescent="0.2">
      <c r="A3" s="96" t="s">
        <v>1</v>
      </c>
      <c r="B3" s="97" t="s">
        <v>2</v>
      </c>
      <c r="C3" s="97" t="s">
        <v>3</v>
      </c>
      <c r="D3" s="97" t="s">
        <v>4</v>
      </c>
      <c r="E3" s="97" t="s">
        <v>5</v>
      </c>
      <c r="F3" s="97"/>
      <c r="G3" s="97"/>
      <c r="H3" s="99" t="s">
        <v>6</v>
      </c>
      <c r="I3" s="99"/>
      <c r="J3" s="99"/>
      <c r="K3" s="100" t="s">
        <v>7</v>
      </c>
      <c r="L3" s="101"/>
      <c r="M3" s="101"/>
      <c r="N3" s="102"/>
    </row>
    <row r="4" spans="1:29" s="34" customFormat="1" ht="159" customHeight="1" x14ac:dyDescent="0.2">
      <c r="A4" s="96"/>
      <c r="B4" s="98"/>
      <c r="C4" s="98"/>
      <c r="D4" s="98"/>
      <c r="E4" s="39" t="s">
        <v>51</v>
      </c>
      <c r="F4" s="39" t="s">
        <v>52</v>
      </c>
      <c r="G4" s="39" t="s">
        <v>53</v>
      </c>
      <c r="H4" s="39" t="s">
        <v>8</v>
      </c>
      <c r="I4" s="39" t="s">
        <v>9</v>
      </c>
      <c r="J4" s="39" t="s">
        <v>38</v>
      </c>
      <c r="K4" s="40" t="s">
        <v>39</v>
      </c>
      <c r="L4" s="41" t="s">
        <v>35</v>
      </c>
      <c r="M4" s="41" t="s">
        <v>36</v>
      </c>
      <c r="N4" s="41" t="s">
        <v>12</v>
      </c>
    </row>
    <row r="5" spans="1:29" s="34" customFormat="1" ht="39" customHeight="1" x14ac:dyDescent="0.2">
      <c r="A5" s="67"/>
      <c r="B5" s="43"/>
      <c r="C5" s="43"/>
      <c r="D5" s="43"/>
      <c r="E5" s="44"/>
      <c r="F5" s="44"/>
      <c r="G5" s="45"/>
      <c r="H5" s="44"/>
      <c r="I5" s="44"/>
      <c r="J5" s="44"/>
      <c r="K5" s="46"/>
      <c r="L5" s="47"/>
      <c r="M5" s="47"/>
      <c r="N5" s="47"/>
    </row>
    <row r="6" spans="1:29" s="34" customFormat="1" ht="30" x14ac:dyDescent="0.25">
      <c r="A6" s="17">
        <v>1</v>
      </c>
      <c r="B6" s="69" t="s">
        <v>54</v>
      </c>
      <c r="C6" s="49" t="s">
        <v>13</v>
      </c>
      <c r="D6" s="49">
        <v>3</v>
      </c>
      <c r="E6" s="50">
        <v>800</v>
      </c>
      <c r="F6" s="50">
        <v>800</v>
      </c>
      <c r="G6" s="50">
        <v>700</v>
      </c>
      <c r="H6" s="51">
        <f>AVERAGE(E6:G6)</f>
        <v>766.66666666666663</v>
      </c>
      <c r="I6" s="52">
        <f>SQRT(((SUM((POWER(E6-H6,2)),(POWER(F6-H6,2)),(POWER(G6-H6,2)))/(COLUMNS(E6:G6)-1))))</f>
        <v>57.735026918962575</v>
      </c>
      <c r="J6" s="52">
        <f>I6/H6*100</f>
        <v>7.5306556850820758</v>
      </c>
      <c r="K6" s="53">
        <f>((D6/3)*(SUM(E6:G6)))</f>
        <v>2300</v>
      </c>
      <c r="L6" s="68">
        <f>K6/D6</f>
        <v>766.66666666666663</v>
      </c>
      <c r="M6" s="53">
        <f t="shared" ref="M6:M20" si="0">G6</f>
        <v>700</v>
      </c>
      <c r="N6" s="53">
        <f t="shared" ref="N6:N20" si="1">M6*D6</f>
        <v>2100</v>
      </c>
    </row>
    <row r="7" spans="1:29" s="34" customFormat="1" ht="27" customHeight="1" x14ac:dyDescent="0.25">
      <c r="A7" s="17">
        <v>2</v>
      </c>
      <c r="B7" s="48" t="s">
        <v>55</v>
      </c>
      <c r="C7" s="49" t="s">
        <v>13</v>
      </c>
      <c r="D7" s="49">
        <v>3</v>
      </c>
      <c r="E7" s="50">
        <v>820</v>
      </c>
      <c r="F7" s="50">
        <v>1000</v>
      </c>
      <c r="G7" s="50">
        <v>900</v>
      </c>
      <c r="H7" s="51">
        <f>AVERAGE(E7:G7)</f>
        <v>906.66666666666663</v>
      </c>
      <c r="I7" s="52">
        <f>SQRT(((SUM((POWER(E7-H7,2)),(POWER(F7-H7,2)),(POWER(G7-H7,2)))/(COLUMNS(E7:G7)-1))))</f>
        <v>90.184995056457879</v>
      </c>
      <c r="J7" s="52">
        <f>I7/H7*100</f>
        <v>9.9468744547563848</v>
      </c>
      <c r="K7" s="53">
        <f>((D7/3)*(SUM(E7:G7)))</f>
        <v>2720</v>
      </c>
      <c r="L7" s="68">
        <f>K7/D7</f>
        <v>906.66666666666663</v>
      </c>
      <c r="M7" s="53">
        <f t="shared" si="0"/>
        <v>900</v>
      </c>
      <c r="N7" s="53">
        <f t="shared" si="1"/>
        <v>2700</v>
      </c>
    </row>
    <row r="8" spans="1:29" s="34" customFormat="1" ht="15.75" x14ac:dyDescent="0.25">
      <c r="A8" s="17">
        <v>3</v>
      </c>
      <c r="B8" s="70" t="s">
        <v>56</v>
      </c>
      <c r="C8" s="49" t="s">
        <v>13</v>
      </c>
      <c r="D8" s="49">
        <v>3</v>
      </c>
      <c r="E8" s="50">
        <v>330</v>
      </c>
      <c r="F8" s="50">
        <v>400</v>
      </c>
      <c r="G8" s="50">
        <v>300</v>
      </c>
      <c r="H8" s="51">
        <f>AVERAGE(E8:G8)</f>
        <v>343.33333333333331</v>
      </c>
      <c r="I8" s="52">
        <f>SQRT(((SUM((POWER(E8-H8,2)),(POWER(F8-H8,2)),(POWER(G8-H8,2)))/(COLUMNS(E8:G8)-1))))</f>
        <v>51.316014394468844</v>
      </c>
      <c r="J8" s="52">
        <f>I8/H8*100</f>
        <v>14.946411959554032</v>
      </c>
      <c r="K8" s="53">
        <f>((D8/3)*(SUM(E8:G8)))</f>
        <v>1030</v>
      </c>
      <c r="L8" s="68">
        <f>K8/D8</f>
        <v>343.33333333333331</v>
      </c>
      <c r="M8" s="53">
        <f t="shared" si="0"/>
        <v>300</v>
      </c>
      <c r="N8" s="53">
        <f t="shared" si="1"/>
        <v>900</v>
      </c>
    </row>
    <row r="9" spans="1:29" s="34" customFormat="1" ht="47.25" x14ac:dyDescent="0.25">
      <c r="A9" s="17">
        <v>4</v>
      </c>
      <c r="B9" s="71" t="s">
        <v>57</v>
      </c>
      <c r="C9" s="49" t="s">
        <v>13</v>
      </c>
      <c r="D9" s="49">
        <v>3</v>
      </c>
      <c r="E9" s="50">
        <v>1050</v>
      </c>
      <c r="F9" s="50">
        <v>1050</v>
      </c>
      <c r="G9" s="50">
        <v>1000</v>
      </c>
      <c r="H9" s="51">
        <f>AVERAGE(E9:G9)</f>
        <v>1033.3333333333333</v>
      </c>
      <c r="I9" s="52">
        <f t="shared" ref="I9:I20" si="2">SQRT(((SUM((POWER(E9-H9,2)),(POWER(F9-H9,2)),(POWER(G9-H9,2)))/(COLUMNS(E9:G9)-1))))</f>
        <v>28.867513459481287</v>
      </c>
      <c r="J9" s="52">
        <f t="shared" ref="J9:J20" si="3">I9/H9*100</f>
        <v>2.7936303347885119</v>
      </c>
      <c r="K9" s="53">
        <f t="shared" ref="K9:K20" si="4">((D9/3)*(SUM(E9:G9)))</f>
        <v>3100</v>
      </c>
      <c r="L9" s="68">
        <f t="shared" ref="L9:L20" si="5">K9/D9</f>
        <v>1033.3333333333333</v>
      </c>
      <c r="M9" s="53">
        <f t="shared" si="0"/>
        <v>1000</v>
      </c>
      <c r="N9" s="53">
        <f t="shared" si="1"/>
        <v>3000</v>
      </c>
    </row>
    <row r="10" spans="1:29" s="34" customFormat="1" ht="30" customHeight="1" x14ac:dyDescent="0.25">
      <c r="A10" s="17">
        <v>5</v>
      </c>
      <c r="B10" s="71" t="s">
        <v>58</v>
      </c>
      <c r="C10" s="49" t="s">
        <v>13</v>
      </c>
      <c r="D10" s="49">
        <v>3</v>
      </c>
      <c r="E10" s="50">
        <v>430</v>
      </c>
      <c r="F10" s="50">
        <v>450</v>
      </c>
      <c r="G10" s="50">
        <v>400</v>
      </c>
      <c r="H10" s="51">
        <f t="shared" ref="H10:H20" si="6">AVERAGE(E10:G10)</f>
        <v>426.66666666666669</v>
      </c>
      <c r="I10" s="52">
        <f>SQRT(((SUM((POWER(E10-H10,2)),(POWER(F10-H10,2)),(POWER(G10-H10,2)))/(COLUMNS(E10:G10)-1))))</f>
        <v>25.16611478423583</v>
      </c>
      <c r="J10" s="52">
        <f t="shared" si="3"/>
        <v>5.8983081525552725</v>
      </c>
      <c r="K10" s="53">
        <f t="shared" si="4"/>
        <v>1280</v>
      </c>
      <c r="L10" s="68">
        <f>K10/D10</f>
        <v>426.66666666666669</v>
      </c>
      <c r="M10" s="53">
        <f t="shared" si="0"/>
        <v>400</v>
      </c>
      <c r="N10" s="53">
        <f t="shared" si="1"/>
        <v>1200</v>
      </c>
    </row>
    <row r="11" spans="1:29" s="34" customFormat="1" ht="31.5" x14ac:dyDescent="0.25">
      <c r="A11" s="17">
        <v>6</v>
      </c>
      <c r="B11" s="72" t="s">
        <v>59</v>
      </c>
      <c r="C11" s="49" t="s">
        <v>13</v>
      </c>
      <c r="D11" s="49">
        <v>3</v>
      </c>
      <c r="E11" s="50">
        <v>550</v>
      </c>
      <c r="F11" s="50">
        <v>600</v>
      </c>
      <c r="G11" s="50">
        <v>500</v>
      </c>
      <c r="H11" s="51">
        <f t="shared" si="6"/>
        <v>550</v>
      </c>
      <c r="I11" s="52">
        <f t="shared" si="2"/>
        <v>50</v>
      </c>
      <c r="J11" s="52">
        <f t="shared" si="3"/>
        <v>9.0909090909090917</v>
      </c>
      <c r="K11" s="53">
        <f t="shared" si="4"/>
        <v>1650</v>
      </c>
      <c r="L11" s="68">
        <f t="shared" si="5"/>
        <v>550</v>
      </c>
      <c r="M11" s="53">
        <f t="shared" si="0"/>
        <v>500</v>
      </c>
      <c r="N11" s="53">
        <f t="shared" si="1"/>
        <v>1500</v>
      </c>
    </row>
    <row r="12" spans="1:29" s="34" customFormat="1" ht="31.5" x14ac:dyDescent="0.25">
      <c r="A12" s="17">
        <v>7</v>
      </c>
      <c r="B12" s="72" t="s">
        <v>60</v>
      </c>
      <c r="C12" s="49" t="s">
        <v>13</v>
      </c>
      <c r="D12" s="49">
        <v>3</v>
      </c>
      <c r="E12" s="50">
        <v>830</v>
      </c>
      <c r="F12" s="50">
        <v>850</v>
      </c>
      <c r="G12" s="50">
        <v>800</v>
      </c>
      <c r="H12" s="51">
        <f t="shared" si="6"/>
        <v>826.66666666666663</v>
      </c>
      <c r="I12" s="52">
        <f t="shared" si="2"/>
        <v>25.16611478423583</v>
      </c>
      <c r="J12" s="52">
        <f t="shared" si="3"/>
        <v>3.0442880787382052</v>
      </c>
      <c r="K12" s="53">
        <f t="shared" si="4"/>
        <v>2480</v>
      </c>
      <c r="L12" s="68">
        <f t="shared" si="5"/>
        <v>826.66666666666663</v>
      </c>
      <c r="M12" s="53">
        <f t="shared" si="0"/>
        <v>800</v>
      </c>
      <c r="N12" s="53">
        <f t="shared" si="1"/>
        <v>2400</v>
      </c>
    </row>
    <row r="13" spans="1:29" s="34" customFormat="1" ht="15.75" x14ac:dyDescent="0.25">
      <c r="A13" s="17">
        <v>8</v>
      </c>
      <c r="B13" s="48" t="s">
        <v>61</v>
      </c>
      <c r="C13" s="49" t="s">
        <v>13</v>
      </c>
      <c r="D13" s="49">
        <v>3</v>
      </c>
      <c r="E13" s="50">
        <v>850</v>
      </c>
      <c r="F13" s="50">
        <v>900</v>
      </c>
      <c r="G13" s="50">
        <v>850</v>
      </c>
      <c r="H13" s="51">
        <f t="shared" si="6"/>
        <v>866.66666666666663</v>
      </c>
      <c r="I13" s="52">
        <f t="shared" si="2"/>
        <v>28.867513459481287</v>
      </c>
      <c r="J13" s="52">
        <f t="shared" si="3"/>
        <v>3.330866937632456</v>
      </c>
      <c r="K13" s="53">
        <f t="shared" si="4"/>
        <v>2600</v>
      </c>
      <c r="L13" s="68">
        <f t="shared" si="5"/>
        <v>866.66666666666663</v>
      </c>
      <c r="M13" s="53">
        <f t="shared" si="0"/>
        <v>850</v>
      </c>
      <c r="N13" s="53">
        <f t="shared" si="1"/>
        <v>2550</v>
      </c>
    </row>
    <row r="14" spans="1:29" s="34" customFormat="1" ht="31.5" x14ac:dyDescent="0.25">
      <c r="A14" s="17">
        <v>9</v>
      </c>
      <c r="B14" s="48" t="s">
        <v>62</v>
      </c>
      <c r="C14" s="49" t="s">
        <v>13</v>
      </c>
      <c r="D14" s="49">
        <v>3</v>
      </c>
      <c r="E14" s="50">
        <v>710</v>
      </c>
      <c r="F14" s="50">
        <v>720</v>
      </c>
      <c r="G14" s="50">
        <v>700</v>
      </c>
      <c r="H14" s="51">
        <f t="shared" si="6"/>
        <v>710</v>
      </c>
      <c r="I14" s="52">
        <f t="shared" si="2"/>
        <v>10</v>
      </c>
      <c r="J14" s="52">
        <f t="shared" si="3"/>
        <v>1.4084507042253522</v>
      </c>
      <c r="K14" s="53">
        <f t="shared" si="4"/>
        <v>2130</v>
      </c>
      <c r="L14" s="68">
        <f t="shared" si="5"/>
        <v>710</v>
      </c>
      <c r="M14" s="53">
        <f t="shared" si="0"/>
        <v>700</v>
      </c>
      <c r="N14" s="53">
        <f t="shared" si="1"/>
        <v>2100</v>
      </c>
    </row>
    <row r="15" spans="1:29" s="34" customFormat="1" ht="47.25" x14ac:dyDescent="0.25">
      <c r="A15" s="17">
        <v>10</v>
      </c>
      <c r="B15" s="48" t="s">
        <v>63</v>
      </c>
      <c r="C15" s="49" t="s">
        <v>13</v>
      </c>
      <c r="D15" s="49">
        <v>3</v>
      </c>
      <c r="E15" s="50">
        <v>800</v>
      </c>
      <c r="F15" s="50">
        <v>820</v>
      </c>
      <c r="G15" s="50">
        <v>800</v>
      </c>
      <c r="H15" s="51">
        <f t="shared" si="6"/>
        <v>806.66666666666663</v>
      </c>
      <c r="I15" s="52">
        <f t="shared" si="2"/>
        <v>11.547005383792516</v>
      </c>
      <c r="J15" s="52">
        <f t="shared" si="3"/>
        <v>1.4314469484040311</v>
      </c>
      <c r="K15" s="53">
        <f t="shared" si="4"/>
        <v>2420</v>
      </c>
      <c r="L15" s="68">
        <f t="shared" si="5"/>
        <v>806.66666666666663</v>
      </c>
      <c r="M15" s="53">
        <f t="shared" si="0"/>
        <v>800</v>
      </c>
      <c r="N15" s="53">
        <f t="shared" si="1"/>
        <v>2400</v>
      </c>
    </row>
    <row r="16" spans="1:29" s="34" customFormat="1" ht="31.5" x14ac:dyDescent="0.25">
      <c r="A16" s="17">
        <v>11</v>
      </c>
      <c r="B16" s="48" t="s">
        <v>64</v>
      </c>
      <c r="C16" s="49" t="s">
        <v>13</v>
      </c>
      <c r="D16" s="49">
        <v>3</v>
      </c>
      <c r="E16" s="50">
        <v>600</v>
      </c>
      <c r="F16" s="50">
        <v>570</v>
      </c>
      <c r="G16" s="50">
        <v>550</v>
      </c>
      <c r="H16" s="51">
        <f t="shared" si="6"/>
        <v>573.33333333333337</v>
      </c>
      <c r="I16" s="52">
        <f t="shared" si="2"/>
        <v>25.16611478423583</v>
      </c>
      <c r="J16" s="52">
        <f t="shared" si="3"/>
        <v>4.3894386251574122</v>
      </c>
      <c r="K16" s="53">
        <f t="shared" si="4"/>
        <v>1720</v>
      </c>
      <c r="L16" s="68">
        <f t="shared" si="5"/>
        <v>573.33333333333337</v>
      </c>
      <c r="M16" s="53">
        <f t="shared" si="0"/>
        <v>550</v>
      </c>
      <c r="N16" s="53">
        <f t="shared" si="1"/>
        <v>1650</v>
      </c>
    </row>
    <row r="17" spans="1:15" s="34" customFormat="1" ht="31.5" x14ac:dyDescent="0.25">
      <c r="A17" s="17">
        <v>12</v>
      </c>
      <c r="B17" s="48" t="s">
        <v>65</v>
      </c>
      <c r="C17" s="49" t="s">
        <v>13</v>
      </c>
      <c r="D17" s="49">
        <v>3</v>
      </c>
      <c r="E17" s="50">
        <v>550</v>
      </c>
      <c r="F17" s="50">
        <v>530</v>
      </c>
      <c r="G17" s="50">
        <v>500</v>
      </c>
      <c r="H17" s="51">
        <f t="shared" si="6"/>
        <v>526.66666666666663</v>
      </c>
      <c r="I17" s="52">
        <f t="shared" si="2"/>
        <v>25.16611478423583</v>
      </c>
      <c r="J17" s="52">
        <f t="shared" si="3"/>
        <v>4.7783762248549051</v>
      </c>
      <c r="K17" s="53">
        <f t="shared" si="4"/>
        <v>1580</v>
      </c>
      <c r="L17" s="68">
        <f t="shared" si="5"/>
        <v>526.66666666666663</v>
      </c>
      <c r="M17" s="53">
        <f t="shared" si="0"/>
        <v>500</v>
      </c>
      <c r="N17" s="53">
        <f t="shared" si="1"/>
        <v>1500</v>
      </c>
    </row>
    <row r="18" spans="1:15" s="34" customFormat="1" ht="31.5" x14ac:dyDescent="0.25">
      <c r="A18" s="17">
        <v>13</v>
      </c>
      <c r="B18" s="48" t="s">
        <v>66</v>
      </c>
      <c r="C18" s="49" t="s">
        <v>13</v>
      </c>
      <c r="D18" s="49">
        <v>3</v>
      </c>
      <c r="E18" s="50">
        <v>510</v>
      </c>
      <c r="F18" s="50">
        <v>560</v>
      </c>
      <c r="G18" s="50">
        <v>500</v>
      </c>
      <c r="H18" s="51">
        <f t="shared" si="6"/>
        <v>523.33333333333337</v>
      </c>
      <c r="I18" s="52">
        <f t="shared" si="2"/>
        <v>32.145502536643185</v>
      </c>
      <c r="J18" s="52">
        <f t="shared" si="3"/>
        <v>6.1424527140082512</v>
      </c>
      <c r="K18" s="53">
        <f t="shared" si="4"/>
        <v>1570</v>
      </c>
      <c r="L18" s="68">
        <f t="shared" si="5"/>
        <v>523.33333333333337</v>
      </c>
      <c r="M18" s="53">
        <f t="shared" si="0"/>
        <v>500</v>
      </c>
      <c r="N18" s="53">
        <f t="shared" si="1"/>
        <v>1500</v>
      </c>
    </row>
    <row r="19" spans="1:15" s="34" customFormat="1" ht="31.5" x14ac:dyDescent="0.25">
      <c r="A19" s="17">
        <v>14</v>
      </c>
      <c r="B19" s="48" t="s">
        <v>67</v>
      </c>
      <c r="C19" s="49" t="s">
        <v>13</v>
      </c>
      <c r="D19" s="49">
        <v>3</v>
      </c>
      <c r="E19" s="50">
        <v>380</v>
      </c>
      <c r="F19" s="50">
        <v>400</v>
      </c>
      <c r="G19" s="50">
        <v>350</v>
      </c>
      <c r="H19" s="51">
        <f t="shared" si="6"/>
        <v>376.66666666666669</v>
      </c>
      <c r="I19" s="52">
        <f t="shared" si="2"/>
        <v>25.16611478423583</v>
      </c>
      <c r="J19" s="52">
        <f t="shared" si="3"/>
        <v>6.6812694117440259</v>
      </c>
      <c r="K19" s="53">
        <f t="shared" si="4"/>
        <v>1130</v>
      </c>
      <c r="L19" s="68">
        <f t="shared" si="5"/>
        <v>376.66666666666669</v>
      </c>
      <c r="M19" s="53">
        <f t="shared" si="0"/>
        <v>350</v>
      </c>
      <c r="N19" s="53">
        <f t="shared" si="1"/>
        <v>1050</v>
      </c>
    </row>
    <row r="20" spans="1:15" s="34" customFormat="1" ht="47.25" x14ac:dyDescent="0.25">
      <c r="A20" s="17">
        <v>15</v>
      </c>
      <c r="B20" s="48" t="s">
        <v>68</v>
      </c>
      <c r="C20" s="49" t="s">
        <v>13</v>
      </c>
      <c r="D20" s="49">
        <v>3</v>
      </c>
      <c r="E20" s="50">
        <v>720</v>
      </c>
      <c r="F20" s="50">
        <v>650</v>
      </c>
      <c r="G20" s="50">
        <v>700</v>
      </c>
      <c r="H20" s="51">
        <f t="shared" si="6"/>
        <v>690</v>
      </c>
      <c r="I20" s="52">
        <f t="shared" si="2"/>
        <v>36.055512754639892</v>
      </c>
      <c r="J20" s="52">
        <f t="shared" si="3"/>
        <v>5.2254366311072307</v>
      </c>
      <c r="K20" s="53">
        <f t="shared" si="4"/>
        <v>2070</v>
      </c>
      <c r="L20" s="68">
        <f t="shared" si="5"/>
        <v>690</v>
      </c>
      <c r="M20" s="53">
        <f t="shared" si="0"/>
        <v>700</v>
      </c>
      <c r="N20" s="53">
        <f t="shared" si="1"/>
        <v>2100</v>
      </c>
    </row>
    <row r="21" spans="1:15" s="64" customFormat="1" ht="15" x14ac:dyDescent="0.25">
      <c r="A21" s="54"/>
      <c r="B21" s="55" t="s">
        <v>14</v>
      </c>
      <c r="C21" s="56"/>
      <c r="D21" s="56"/>
      <c r="E21" s="57"/>
      <c r="F21" s="57"/>
      <c r="G21" s="57"/>
      <c r="H21" s="58"/>
      <c r="I21" s="59"/>
      <c r="J21" s="59"/>
      <c r="K21" s="60"/>
      <c r="L21" s="61"/>
      <c r="M21" s="60"/>
      <c r="N21" s="53">
        <f>SUM(N6:N20)</f>
        <v>28650</v>
      </c>
    </row>
    <row r="22" spans="1:15" x14ac:dyDescent="0.2">
      <c r="A22" s="90" t="s">
        <v>15</v>
      </c>
      <c r="B22" s="90"/>
      <c r="C22" s="90"/>
      <c r="D22" s="90"/>
      <c r="E22" s="90"/>
      <c r="F22" s="90"/>
      <c r="G22" s="90"/>
      <c r="H22" s="90"/>
      <c r="I22" s="90"/>
      <c r="J22" s="90"/>
      <c r="K22" s="90"/>
    </row>
    <row r="23" spans="1:15" x14ac:dyDescent="0.2">
      <c r="A23" s="62" t="s">
        <v>16</v>
      </c>
    </row>
    <row r="25" spans="1:15" s="34" customFormat="1" x14ac:dyDescent="0.2"/>
    <row r="26" spans="1:15" x14ac:dyDescent="0.2">
      <c r="A26" s="103" t="s">
        <v>37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</row>
  </sheetData>
  <mergeCells count="11">
    <mergeCell ref="A22:K22"/>
    <mergeCell ref="A26:O26"/>
    <mergeCell ref="M1:N2"/>
    <mergeCell ref="A2:K2"/>
    <mergeCell ref="A3:A4"/>
    <mergeCell ref="B3:B4"/>
    <mergeCell ref="C3:C4"/>
    <mergeCell ref="D3:D4"/>
    <mergeCell ref="E3:G3"/>
    <mergeCell ref="H3:J3"/>
    <mergeCell ref="K3:N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"/>
  <sheetViews>
    <sheetView workbookViewId="0">
      <selection activeCell="L6" sqref="L6"/>
    </sheetView>
  </sheetViews>
  <sheetFormatPr defaultColWidth="9.140625" defaultRowHeight="12.75" x14ac:dyDescent="0.2"/>
  <cols>
    <col min="1" max="1" width="5.7109375" style="62" customWidth="1"/>
    <col min="2" max="2" width="38.140625" style="62" customWidth="1"/>
    <col min="3" max="3" width="6" style="62" customWidth="1"/>
    <col min="4" max="4" width="6.85546875" style="62" customWidth="1"/>
    <col min="5" max="5" width="13.85546875" style="62" customWidth="1"/>
    <col min="6" max="6" width="14.5703125" style="62" customWidth="1"/>
    <col min="7" max="7" width="14.28515625" style="62" customWidth="1"/>
    <col min="8" max="8" width="12" style="62" customWidth="1"/>
    <col min="9" max="9" width="14.7109375" style="62" customWidth="1"/>
    <col min="10" max="10" width="14.28515625" style="62" customWidth="1"/>
    <col min="11" max="11" width="22.140625" style="62" customWidth="1"/>
    <col min="12" max="12" width="12.140625" style="62" customWidth="1"/>
    <col min="13" max="13" width="9.42578125" style="62" bestFit="1" customWidth="1"/>
    <col min="14" max="14" width="12" style="62" customWidth="1"/>
    <col min="15" max="16384" width="9.140625" style="62"/>
  </cols>
  <sheetData>
    <row r="1" spans="1:29" s="34" customFormat="1" ht="48" customHeight="1" x14ac:dyDescent="0.2">
      <c r="B1" s="35"/>
      <c r="C1" s="35"/>
      <c r="K1" s="36"/>
      <c r="M1" s="91" t="s">
        <v>34</v>
      </c>
      <c r="N1" s="92"/>
      <c r="O1" s="73"/>
      <c r="P1" s="73"/>
      <c r="Q1" s="73"/>
      <c r="R1" s="73"/>
      <c r="S1" s="73"/>
      <c r="T1" s="73"/>
      <c r="U1" s="73"/>
      <c r="V1" s="73"/>
      <c r="W1" s="74"/>
      <c r="X1" s="74"/>
      <c r="Y1" s="74"/>
      <c r="Z1" s="74"/>
      <c r="AA1" s="74"/>
      <c r="AB1" s="74"/>
      <c r="AC1" s="74"/>
    </row>
    <row r="2" spans="1:29" s="34" customFormat="1" ht="39" customHeight="1" x14ac:dyDescent="0.2">
      <c r="A2" s="94" t="s">
        <v>50</v>
      </c>
      <c r="B2" s="94"/>
      <c r="C2" s="94"/>
      <c r="D2" s="94"/>
      <c r="E2" s="94"/>
      <c r="F2" s="94"/>
      <c r="G2" s="94"/>
      <c r="H2" s="94"/>
      <c r="I2" s="94"/>
      <c r="J2" s="94"/>
      <c r="K2" s="95"/>
      <c r="M2" s="93"/>
      <c r="N2" s="93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</row>
    <row r="3" spans="1:29" s="34" customFormat="1" ht="39" customHeight="1" x14ac:dyDescent="0.2">
      <c r="A3" s="96" t="s">
        <v>1</v>
      </c>
      <c r="B3" s="97" t="s">
        <v>2</v>
      </c>
      <c r="C3" s="97" t="s">
        <v>3</v>
      </c>
      <c r="D3" s="97" t="s">
        <v>4</v>
      </c>
      <c r="E3" s="97" t="s">
        <v>5</v>
      </c>
      <c r="F3" s="97"/>
      <c r="G3" s="97"/>
      <c r="H3" s="99" t="s">
        <v>6</v>
      </c>
      <c r="I3" s="99"/>
      <c r="J3" s="99"/>
      <c r="K3" s="100" t="s">
        <v>7</v>
      </c>
      <c r="L3" s="101"/>
      <c r="M3" s="101"/>
      <c r="N3" s="102"/>
    </row>
    <row r="4" spans="1:29" s="34" customFormat="1" ht="159" customHeight="1" x14ac:dyDescent="0.2">
      <c r="A4" s="96"/>
      <c r="B4" s="98"/>
      <c r="C4" s="98"/>
      <c r="D4" s="98"/>
      <c r="E4" s="39" t="s">
        <v>51</v>
      </c>
      <c r="F4" s="39" t="s">
        <v>52</v>
      </c>
      <c r="G4" s="39" t="s">
        <v>53</v>
      </c>
      <c r="H4" s="39" t="s">
        <v>8</v>
      </c>
      <c r="I4" s="39" t="s">
        <v>9</v>
      </c>
      <c r="J4" s="39" t="s">
        <v>38</v>
      </c>
      <c r="K4" s="40" t="s">
        <v>39</v>
      </c>
      <c r="L4" s="41" t="s">
        <v>35</v>
      </c>
      <c r="M4" s="41" t="s">
        <v>36</v>
      </c>
      <c r="N4" s="41" t="s">
        <v>12</v>
      </c>
    </row>
    <row r="5" spans="1:29" s="34" customFormat="1" ht="39" customHeight="1" x14ac:dyDescent="0.2">
      <c r="A5" s="75"/>
      <c r="B5" s="43"/>
      <c r="C5" s="43"/>
      <c r="D5" s="43"/>
      <c r="E5" s="44"/>
      <c r="F5" s="44"/>
      <c r="G5" s="45"/>
      <c r="H5" s="44"/>
      <c r="I5" s="44"/>
      <c r="J5" s="44"/>
      <c r="K5" s="46"/>
      <c r="L5" s="47"/>
      <c r="M5" s="47"/>
      <c r="N5" s="47"/>
    </row>
    <row r="6" spans="1:29" s="34" customFormat="1" ht="30" x14ac:dyDescent="0.25">
      <c r="A6" s="17">
        <v>1</v>
      </c>
      <c r="B6" s="69" t="s">
        <v>54</v>
      </c>
      <c r="C6" s="49" t="s">
        <v>13</v>
      </c>
      <c r="D6" s="49">
        <v>3</v>
      </c>
      <c r="E6" s="50">
        <v>800</v>
      </c>
      <c r="F6" s="50">
        <v>800</v>
      </c>
      <c r="G6" s="50">
        <v>700</v>
      </c>
      <c r="H6" s="51">
        <f>AVERAGE(E6:G6)</f>
        <v>766.66666666666663</v>
      </c>
      <c r="I6" s="52">
        <f>SQRT(((SUM((POWER(E6-H6,2)),(POWER(F6-H6,2)),(POWER(G6-H6,2)))/(COLUMNS(E6:G6)-1))))</f>
        <v>57.735026918962575</v>
      </c>
      <c r="J6" s="52">
        <f>I6/H6*100</f>
        <v>7.5306556850820758</v>
      </c>
      <c r="K6" s="53">
        <f>((D6/3)*(SUM(E6:G6)))</f>
        <v>2300</v>
      </c>
      <c r="L6" s="68">
        <f>K6/D6</f>
        <v>766.66666666666663</v>
      </c>
      <c r="M6" s="53">
        <f t="shared" ref="M6" si="0">G6</f>
        <v>700</v>
      </c>
      <c r="N6" s="53">
        <f t="shared" ref="N6" si="1">M6*D6</f>
        <v>2100</v>
      </c>
    </row>
    <row r="7" spans="1:29" s="64" customFormat="1" ht="15" x14ac:dyDescent="0.25">
      <c r="A7" s="54"/>
      <c r="B7" s="55" t="s">
        <v>14</v>
      </c>
      <c r="C7" s="56"/>
      <c r="D7" s="56"/>
      <c r="E7" s="57"/>
      <c r="F7" s="57"/>
      <c r="G7" s="57"/>
      <c r="H7" s="58"/>
      <c r="I7" s="59"/>
      <c r="J7" s="59"/>
      <c r="K7" s="60"/>
      <c r="L7" s="61"/>
      <c r="M7" s="60"/>
      <c r="N7" s="53">
        <f>SUM(N6:N6)</f>
        <v>2100</v>
      </c>
    </row>
    <row r="8" spans="1:29" x14ac:dyDescent="0.2">
      <c r="A8" s="90" t="s">
        <v>15</v>
      </c>
      <c r="B8" s="90"/>
      <c r="C8" s="90"/>
      <c r="D8" s="90"/>
      <c r="E8" s="90"/>
      <c r="F8" s="90"/>
      <c r="G8" s="90"/>
      <c r="H8" s="90"/>
      <c r="I8" s="90"/>
      <c r="J8" s="90"/>
      <c r="K8" s="90"/>
    </row>
    <row r="9" spans="1:29" x14ac:dyDescent="0.2">
      <c r="A9" s="62" t="s">
        <v>16</v>
      </c>
    </row>
    <row r="11" spans="1:29" s="34" customFormat="1" x14ac:dyDescent="0.2"/>
    <row r="12" spans="1:29" x14ac:dyDescent="0.2">
      <c r="A12" s="103" t="s">
        <v>37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</sheetData>
  <mergeCells count="11">
    <mergeCell ref="A8:K8"/>
    <mergeCell ref="A12:O12"/>
    <mergeCell ref="M1:N2"/>
    <mergeCell ref="A2:K2"/>
    <mergeCell ref="A3:A4"/>
    <mergeCell ref="B3:B4"/>
    <mergeCell ref="C3:C4"/>
    <mergeCell ref="D3:D4"/>
    <mergeCell ref="E3:G3"/>
    <mergeCell ref="H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лист</vt:lpstr>
      <vt:lpstr>Лист1</vt:lpstr>
      <vt:lpstr>Лист2</vt:lpstr>
      <vt:lpstr>Лист3</vt:lpstr>
      <vt:lpstr>Лист4</vt:lpstr>
      <vt:lpstr>Лист5</vt:lpstr>
      <vt:lpstr>лист!Область_печати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Зам по Тыл</cp:lastModifiedBy>
  <cp:revision>1</cp:revision>
  <cp:lastPrinted>2026-06-16T09:49:42Z</cp:lastPrinted>
  <dcterms:created xsi:type="dcterms:W3CDTF">2014-01-15T18:15:00Z</dcterms:created>
  <dcterms:modified xsi:type="dcterms:W3CDTF">2026-06-29T11:07:25Z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1049-11.2.0.11130</vt:lpwstr>
  </property>
  <property fmtid="{D5CDD505-2E9C-101B-9397-08002B2CF9AE}" pid="3" name="ICV">
    <vt:lpwstr>F542C8D593924FFB91E7E8A20018DBCF</vt:lpwstr>
  </property>
</Properties>
</file>