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Экспертиза здания 16\"/>
    </mc:Choice>
  </mc:AlternateContent>
  <bookViews>
    <workbookView xWindow="0" yWindow="0" windowWidth="19440" windowHeight="12336"/>
  </bookViews>
  <sheets>
    <sheet name="Расчет цены" sheetId="1" r:id="rId1"/>
    <sheet name="Лист1" sheetId="2" r:id="rId2"/>
  </sheets>
  <definedNames>
    <definedName name="_xlnm.Print_Area" localSheetId="0">'Расчет цены'!$A$1:$S$13</definedName>
  </definedNames>
  <calcPr calcId="152511"/>
</workbook>
</file>

<file path=xl/calcChain.xml><?xml version="1.0" encoding="utf-8"?>
<calcChain xmlns="http://schemas.openxmlformats.org/spreadsheetml/2006/main">
  <c r="Q4" i="1" l="1"/>
  <c r="G22" i="2" l="1"/>
  <c r="G12" i="2" l="1"/>
  <c r="G10" i="2"/>
  <c r="O7" i="2" s="1"/>
  <c r="G35" i="1"/>
  <c r="G25" i="1"/>
  <c r="G24" i="1"/>
  <c r="G23" i="1"/>
  <c r="J23" i="1" l="1"/>
  <c r="J10" i="2"/>
  <c r="G13" i="2"/>
  <c r="G26" i="1"/>
  <c r="Q5" i="1" l="1"/>
  <c r="N4" i="1" l="1"/>
  <c r="O4" i="1" s="1"/>
  <c r="P4" i="1" s="1"/>
  <c r="S4" i="1"/>
  <c r="R4" i="1"/>
  <c r="J4" i="1"/>
  <c r="M4" i="1" s="1"/>
  <c r="K4" i="1" l="1"/>
  <c r="L4" i="1" s="1"/>
  <c r="R5" i="1" l="1"/>
  <c r="S5" i="1"/>
  <c r="Q6" i="1" l="1"/>
</calcChain>
</file>

<file path=xl/sharedStrings.xml><?xml version="1.0" encoding="utf-8"?>
<sst xmlns="http://schemas.openxmlformats.org/spreadsheetml/2006/main" count="35" uniqueCount="32">
  <si>
    <t>№</t>
  </si>
  <si>
    <t>Наименование предмета контракта</t>
  </si>
  <si>
    <t>Существенные условия исполнения контракта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</si>
  <si>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</si>
  <si>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</si>
  <si>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</si>
  <si>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</si>
  <si>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</si>
  <si>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</si>
  <si>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</si>
  <si>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</si>
  <si>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</si>
  <si>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</si>
  <si>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</si>
  <si>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>Итого по коммерческим предложениям (руб./ед.изм.)</t>
  </si>
  <si>
    <t>Общий коэффициент вариации, не превышает 33%, следовательно совокупность цен принимается однородной.</t>
  </si>
  <si>
    <r>
      <t xml:space="preserve">Коэффициент вариации цен V (%) </t>
    </r>
    <r>
      <rPr>
        <i/>
        <sz val="11"/>
        <color indexed="8"/>
        <rFont val="Times New Roman"/>
        <family val="1"/>
        <charset val="204"/>
      </rPr>
      <t>(не должен превышать 33%)</t>
    </r>
  </si>
  <si>
    <r>
      <rPr>
        <b/>
        <sz val="11"/>
        <color indexed="8"/>
        <rFont val="Times New Roman"/>
        <family val="1"/>
        <charset val="204"/>
      </rPr>
      <t>Расчет Н(М)ЦК по формуле</t>
    </r>
    <r>
      <rPr>
        <sz val="11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</si>
  <si>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ОКПД2/КТРУ</t>
  </si>
  <si>
    <t xml:space="preserve"> </t>
  </si>
  <si>
    <t>усл.ед</t>
  </si>
  <si>
    <t xml:space="preserve">Обоснование начальной (максимальной) цены контракта, (Н(М)ЦК) на оказание услуги
</t>
  </si>
  <si>
    <t>Исполнитель №1</t>
  </si>
  <si>
    <t>Исполнитель №2</t>
  </si>
  <si>
    <t>Исполнитель №3</t>
  </si>
  <si>
    <t>Зам. начальника ОКБИиХО</t>
  </si>
  <si>
    <t xml:space="preserve"> л-т вн.службы</t>
  </si>
  <si>
    <t>А.А. Пашкович</t>
  </si>
  <si>
    <t xml:space="preserve">71.20.19.110/отсутствует
</t>
  </si>
  <si>
    <t xml:space="preserve">"С целью исполнения статьи 34 Бюджетного кодекса для достижения заданных результатов с использованием наименьшего объема средств (принцип экономности) предполагается осуществить закупку по наименьшей предложенной цене:"  42000,00 руб."  					
										</t>
  </si>
  <si>
    <t xml:space="preserve">Оказание услуг по проведению строительно-технической экспертизы на предмет определения аварийности и выдачи заключения о необходимости капитального ремонта, реконструкции или сноса зданий (Общежитие осужденных  (здание №16)                   инв. номер 1020048 ).
</t>
  </si>
  <si>
    <t>Услуги должны отвечать требованиям нормативно-правовых документов, действующих в РФ и регламентирующих оказание данного вида услуг; наличие лицензии и иных документов, оформленных в соответствии с законодательством Российской Федерации, соответствовать ГОСТам, 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</si>
</sst>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2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 applyProtection="1">
      <alignment wrapText="1"/>
      <protection locked="0"/>
    </xf>
    <xf numFmtId="164" fontId="1" fillId="0" borderId="0" xfId="0" applyNumberFormat="1" applyFont="1" applyFill="1" applyAlignment="1" applyProtection="1">
      <alignment horizontal="center" vertical="center"/>
      <protection locked="0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top" wrapText="1"/>
    </xf>
    <xf numFmtId="2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2" fontId="1" fillId="0" borderId="0" xfId="0" applyNumberFormat="1" applyFont="1" applyFill="1"/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/>
    <xf numFmtId="2" fontId="7" fillId="0" borderId="0" xfId="0" applyNumberFormat="1" applyFont="1"/>
    <xf numFmtId="2" fontId="0" fillId="0" borderId="0" xfId="0" applyNumberFormat="1"/>
    <xf numFmtId="2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8" fillId="0" borderId="0" xfId="0" applyNumberFormat="1" applyFont="1"/>
    <xf numFmtId="2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32657</xdr:colOff>
      <xdr:row>2</xdr:row>
      <xdr:rowOff>1197428</xdr:rowOff>
    </xdr:from>
    <xdr:to>
      <xdr:col>12</xdr:col>
      <xdr:colOff>13607</xdr:colOff>
      <xdr:row>2</xdr:row>
      <xdr:rowOff>1549853</xdr:rowOff>
    </xdr:to>
    <xdr:pic>
      <xdr:nvPicPr>
        <xdr:cNvPr id="51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13228" y="2041071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2</xdr:row>
      <xdr:rowOff>923925</xdr:rowOff>
    </xdr:from>
    <xdr:to>
      <xdr:col>10</xdr:col>
      <xdr:colOff>1019175</xdr:colOff>
      <xdr:row>2</xdr:row>
      <xdr:rowOff>1362075</xdr:rowOff>
    </xdr:to>
    <xdr:pic>
      <xdr:nvPicPr>
        <xdr:cNvPr id="51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77725" y="17716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57150</xdr:colOff>
      <xdr:row>2</xdr:row>
      <xdr:rowOff>1600200</xdr:rowOff>
    </xdr:from>
    <xdr:to>
      <xdr:col>13</xdr:col>
      <xdr:colOff>38100</xdr:colOff>
      <xdr:row>2</xdr:row>
      <xdr:rowOff>1962150</xdr:rowOff>
    </xdr:to>
    <xdr:pic>
      <xdr:nvPicPr>
        <xdr:cNvPr id="513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97025" y="2447925"/>
          <a:ext cx="14954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2</xdr:row>
      <xdr:rowOff>1400175</xdr:rowOff>
    </xdr:from>
    <xdr:to>
      <xdr:col>12</xdr:col>
      <xdr:colOff>419100</xdr:colOff>
      <xdr:row>2</xdr:row>
      <xdr:rowOff>1628775</xdr:rowOff>
    </xdr:to>
    <xdr:pic>
      <xdr:nvPicPr>
        <xdr:cNvPr id="513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506575" y="22479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view="pageBreakPreview" topLeftCell="C1" zoomScale="60" zoomScaleNormal="112" workbookViewId="0">
      <selection activeCell="L4" sqref="L4"/>
    </sheetView>
  </sheetViews>
  <sheetFormatPr defaultColWidth="9.109375" defaultRowHeight="13.8" x14ac:dyDescent="0.25"/>
  <cols>
    <col min="1" max="1" width="6.6640625" style="7" customWidth="1"/>
    <col min="2" max="2" width="32.88671875" style="7" customWidth="1"/>
    <col min="3" max="3" width="27.44140625" style="7" customWidth="1"/>
    <col min="4" max="4" width="47" style="7" customWidth="1"/>
    <col min="5" max="5" width="5.88671875" style="7" customWidth="1"/>
    <col min="6" max="6" width="6.88671875" style="7" customWidth="1"/>
    <col min="7" max="9" width="12.88671875" style="7" customWidth="1"/>
    <col min="10" max="10" width="15.5546875" style="7" customWidth="1"/>
    <col min="11" max="11" width="15.44140625" style="7" customWidth="1"/>
    <col min="12" max="12" width="14.33203125" style="7" customWidth="1"/>
    <col min="13" max="13" width="22.6640625" style="7" customWidth="1"/>
    <col min="14" max="14" width="12.109375" style="7" customWidth="1"/>
    <col min="15" max="15" width="12.33203125" style="7" customWidth="1"/>
    <col min="16" max="16" width="12.88671875" style="7" customWidth="1"/>
    <col min="17" max="18" width="13.44140625" style="7" customWidth="1"/>
    <col min="19" max="19" width="13.44140625" style="12" customWidth="1"/>
    <col min="20" max="20" width="11.88671875" style="7" customWidth="1"/>
    <col min="21" max="16384" width="9.109375" style="7"/>
  </cols>
  <sheetData>
    <row r="1" spans="1:19" ht="27.75" customHeight="1" x14ac:dyDescent="0.25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"/>
      <c r="R1" s="3"/>
    </row>
    <row r="2" spans="1:19" ht="45" customHeight="1" x14ac:dyDescent="0.25">
      <c r="A2" s="37" t="s">
        <v>0</v>
      </c>
      <c r="B2" s="37" t="s">
        <v>1</v>
      </c>
      <c r="C2" s="37" t="s">
        <v>18</v>
      </c>
      <c r="D2" s="37" t="s">
        <v>2</v>
      </c>
      <c r="E2" s="37" t="s">
        <v>3</v>
      </c>
      <c r="F2" s="37" t="s">
        <v>4</v>
      </c>
      <c r="G2" s="37" t="s">
        <v>5</v>
      </c>
      <c r="H2" s="37"/>
      <c r="I2" s="37"/>
      <c r="J2" s="40" t="s">
        <v>6</v>
      </c>
      <c r="K2" s="40"/>
      <c r="L2" s="40"/>
      <c r="M2" s="41" t="s">
        <v>7</v>
      </c>
      <c r="N2" s="41"/>
      <c r="O2" s="41"/>
      <c r="P2" s="41"/>
      <c r="Q2" s="45" t="s">
        <v>14</v>
      </c>
      <c r="R2" s="46"/>
      <c r="S2" s="47"/>
    </row>
    <row r="3" spans="1:19" ht="159" customHeight="1" x14ac:dyDescent="0.25">
      <c r="A3" s="37"/>
      <c r="B3" s="38"/>
      <c r="C3" s="38"/>
      <c r="D3" s="37"/>
      <c r="E3" s="37"/>
      <c r="F3" s="37"/>
      <c r="G3" s="32" t="s">
        <v>22</v>
      </c>
      <c r="H3" s="32" t="s">
        <v>23</v>
      </c>
      <c r="I3" s="32" t="s">
        <v>24</v>
      </c>
      <c r="J3" s="32" t="s">
        <v>8</v>
      </c>
      <c r="K3" s="33" t="s">
        <v>9</v>
      </c>
      <c r="L3" s="33" t="s">
        <v>16</v>
      </c>
      <c r="M3" s="13" t="s">
        <v>17</v>
      </c>
      <c r="N3" s="32" t="s">
        <v>10</v>
      </c>
      <c r="O3" s="32" t="s">
        <v>11</v>
      </c>
      <c r="P3" s="32" t="s">
        <v>12</v>
      </c>
      <c r="Q3" s="32" t="s">
        <v>22</v>
      </c>
      <c r="R3" s="32" t="s">
        <v>23</v>
      </c>
      <c r="S3" s="32" t="s">
        <v>24</v>
      </c>
    </row>
    <row r="4" spans="1:19" ht="187.5" customHeight="1" x14ac:dyDescent="0.25">
      <c r="A4" s="11">
        <v>1</v>
      </c>
      <c r="B4" s="25" t="s">
        <v>30</v>
      </c>
      <c r="C4" s="24" t="s">
        <v>28</v>
      </c>
      <c r="D4" s="35" t="s">
        <v>31</v>
      </c>
      <c r="E4" s="6" t="s">
        <v>20</v>
      </c>
      <c r="F4" s="6">
        <v>1</v>
      </c>
      <c r="G4" s="27">
        <v>80000</v>
      </c>
      <c r="H4" s="26">
        <v>75000</v>
      </c>
      <c r="I4" s="31">
        <v>42000</v>
      </c>
      <c r="J4" s="14">
        <f>AVERAGE(G4:I4)</f>
        <v>65666.666666666672</v>
      </c>
      <c r="K4" s="15">
        <f>SQRT(((SUM((POWER(I4-J4,2)),(POWER(H4-J4,2)),(POWER(G4-J4,2)))/(COLUMNS(G4:I4)-1))))</f>
        <v>20647.840887931437</v>
      </c>
      <c r="L4" s="15">
        <f>K4/J4*100</f>
        <v>31.443412519692544</v>
      </c>
      <c r="M4" s="14">
        <f>AVERAGE(J4:J4)</f>
        <v>65666.666666666672</v>
      </c>
      <c r="N4" s="14">
        <f>(G4+H4+I4)/3</f>
        <v>65666.666666666672</v>
      </c>
      <c r="O4" s="16">
        <f>ROUNDUP(N4,2)</f>
        <v>65666.67</v>
      </c>
      <c r="P4" s="16">
        <f>O4*F4</f>
        <v>65666.67</v>
      </c>
      <c r="Q4" s="4">
        <f>G4*F4</f>
        <v>80000</v>
      </c>
      <c r="R4" s="5">
        <f>H4*F4</f>
        <v>75000</v>
      </c>
      <c r="S4" s="4">
        <f>I4*F4</f>
        <v>42000</v>
      </c>
    </row>
    <row r="5" spans="1:19" x14ac:dyDescent="0.25">
      <c r="A5" s="44"/>
      <c r="B5" s="44"/>
      <c r="C5" s="44"/>
      <c r="D5" s="44"/>
      <c r="E5" s="44"/>
      <c r="F5" s="44"/>
      <c r="G5" s="44"/>
      <c r="H5" s="44"/>
      <c r="I5" s="44"/>
      <c r="J5" s="10"/>
      <c r="K5" s="17"/>
      <c r="L5" s="17"/>
      <c r="M5" s="18"/>
      <c r="N5" s="17"/>
      <c r="O5" s="17"/>
      <c r="P5" s="10"/>
      <c r="Q5" s="19">
        <f>SUM(Q4:Q4)</f>
        <v>80000</v>
      </c>
      <c r="R5" s="19">
        <f>SUM(R4:R4)</f>
        <v>75000</v>
      </c>
      <c r="S5" s="19">
        <f>SUM(S4:S4)</f>
        <v>42000</v>
      </c>
    </row>
    <row r="6" spans="1:19" x14ac:dyDescent="0.25">
      <c r="A6" s="39" t="s">
        <v>13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8">
        <f>(SUM(Q5:S5))/3</f>
        <v>65666.666666666672</v>
      </c>
      <c r="R6" s="49"/>
      <c r="S6" s="50"/>
    </row>
    <row r="7" spans="1:19" x14ac:dyDescent="0.25">
      <c r="A7" s="20" t="s">
        <v>15</v>
      </c>
      <c r="B7" s="20"/>
      <c r="C7" s="20"/>
      <c r="D7" s="20"/>
      <c r="G7" s="20"/>
      <c r="H7" s="20"/>
      <c r="I7" s="20"/>
      <c r="J7" s="20"/>
      <c r="K7" s="20"/>
      <c r="L7" s="20"/>
      <c r="Q7" s="51" t="s">
        <v>19</v>
      </c>
      <c r="R7" s="51"/>
      <c r="S7" s="51"/>
    </row>
    <row r="8" spans="1:19" x14ac:dyDescent="0.25">
      <c r="A8" s="43"/>
      <c r="B8" s="43"/>
      <c r="C8" s="43"/>
      <c r="D8" s="43"/>
      <c r="E8" s="43"/>
      <c r="G8" s="8"/>
      <c r="H8" s="9"/>
      <c r="I8" s="21"/>
      <c r="J8" s="1"/>
      <c r="K8" s="1"/>
      <c r="L8" s="1"/>
      <c r="M8" s="1"/>
      <c r="N8" s="1"/>
      <c r="O8" s="1"/>
      <c r="P8" s="1"/>
      <c r="Q8" s="1"/>
      <c r="R8" s="1"/>
      <c r="S8" s="2"/>
    </row>
    <row r="9" spans="1:19" ht="8.25" customHeight="1" x14ac:dyDescent="0.25">
      <c r="A9" s="43"/>
      <c r="B9" s="43"/>
      <c r="C9" s="43"/>
      <c r="D9" s="43"/>
      <c r="E9" s="43"/>
      <c r="G9" s="8"/>
      <c r="H9" s="9"/>
      <c r="I9" s="22"/>
      <c r="J9" s="1"/>
      <c r="K9" s="1"/>
      <c r="L9" s="1"/>
      <c r="M9" s="1"/>
      <c r="N9" s="1"/>
      <c r="O9" s="1"/>
      <c r="P9" s="1"/>
      <c r="Q9" s="1"/>
      <c r="R9" s="1"/>
      <c r="S9" s="2"/>
    </row>
    <row r="10" spans="1:19" ht="21" customHeight="1" x14ac:dyDescent="0.25">
      <c r="D10" s="52" t="s">
        <v>29</v>
      </c>
      <c r="E10" s="52"/>
      <c r="F10" s="52"/>
      <c r="G10" s="52"/>
      <c r="H10" s="52"/>
      <c r="I10" s="52"/>
      <c r="J10" s="52"/>
      <c r="K10" s="52"/>
      <c r="L10" s="52"/>
      <c r="M10" s="52"/>
      <c r="N10" s="23"/>
    </row>
    <row r="11" spans="1:19" x14ac:dyDescent="0.25"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x14ac:dyDescent="0.25">
      <c r="A12" s="39" t="s">
        <v>25</v>
      </c>
      <c r="B12" s="39"/>
      <c r="R12" s="42" t="s">
        <v>27</v>
      </c>
      <c r="S12" s="42"/>
    </row>
    <row r="13" spans="1:19" x14ac:dyDescent="0.25">
      <c r="A13" s="39" t="s">
        <v>26</v>
      </c>
      <c r="B13" s="39"/>
    </row>
    <row r="23" spans="4:10" x14ac:dyDescent="0.25">
      <c r="D23" s="7">
        <v>15</v>
      </c>
      <c r="E23" s="7">
        <v>680</v>
      </c>
      <c r="G23" s="23">
        <f>D23*E23</f>
        <v>10200</v>
      </c>
      <c r="J23" s="23">
        <f>G23+G25</f>
        <v>10795</v>
      </c>
    </row>
    <row r="24" spans="4:10" x14ac:dyDescent="0.25">
      <c r="D24" s="7">
        <v>8</v>
      </c>
      <c r="E24" s="7">
        <v>625</v>
      </c>
      <c r="G24" s="28">
        <f>D24*E24</f>
        <v>5000</v>
      </c>
    </row>
    <row r="25" spans="4:10" x14ac:dyDescent="0.25">
      <c r="D25" s="7">
        <v>7</v>
      </c>
      <c r="E25" s="7">
        <v>85</v>
      </c>
      <c r="G25" s="23">
        <f>D25*E25</f>
        <v>595</v>
      </c>
    </row>
    <row r="26" spans="4:10" x14ac:dyDescent="0.25">
      <c r="G26" s="28">
        <f>SUM(G23:G25)</f>
        <v>15795</v>
      </c>
    </row>
    <row r="35" spans="4:7" x14ac:dyDescent="0.25">
      <c r="D35" s="34">
        <v>12602.92</v>
      </c>
      <c r="F35" s="7">
        <v>5000</v>
      </c>
      <c r="G35" s="23">
        <f>D35+F35</f>
        <v>17602.919999999998</v>
      </c>
    </row>
  </sheetData>
  <mergeCells count="21">
    <mergeCell ref="A13:B13"/>
    <mergeCell ref="R12:S12"/>
    <mergeCell ref="A9:E9"/>
    <mergeCell ref="A5:I5"/>
    <mergeCell ref="G2:I2"/>
    <mergeCell ref="A8:E8"/>
    <mergeCell ref="B2:B3"/>
    <mergeCell ref="E2:E3"/>
    <mergeCell ref="F2:F3"/>
    <mergeCell ref="A12:B12"/>
    <mergeCell ref="Q2:S2"/>
    <mergeCell ref="Q6:S6"/>
    <mergeCell ref="Q7:S7"/>
    <mergeCell ref="D10:M11"/>
    <mergeCell ref="D2:D3"/>
    <mergeCell ref="A1:P1"/>
    <mergeCell ref="C2:C3"/>
    <mergeCell ref="A6:P6"/>
    <mergeCell ref="J2:L2"/>
    <mergeCell ref="M2:P2"/>
    <mergeCell ref="A2:A3"/>
  </mergeCells>
  <phoneticPr fontId="0" type="noConversion"/>
  <pageMargins left="0.55118110236220474" right="0.27559055118110237" top="0.11811023622047245" bottom="0.15748031496062992" header="0.31496062992125984" footer="0.31496062992125984"/>
  <pageSetup paperSize="9" scale="44" fitToWidth="4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O23"/>
  <sheetViews>
    <sheetView workbookViewId="0">
      <selection activeCell="D10" sqref="D10"/>
    </sheetView>
  </sheetViews>
  <sheetFormatPr defaultRowHeight="14.4" x14ac:dyDescent="0.3"/>
  <cols>
    <col min="7" max="7" width="10.88671875" customWidth="1"/>
  </cols>
  <sheetData>
    <row r="7" spans="4:15" x14ac:dyDescent="0.3">
      <c r="O7" s="30">
        <f>K10-G10</f>
        <v>362.92000000000007</v>
      </c>
    </row>
    <row r="9" spans="4:15" x14ac:dyDescent="0.3">
      <c r="D9" s="7"/>
      <c r="E9" s="7"/>
      <c r="F9" s="7"/>
      <c r="G9" s="7"/>
      <c r="H9" s="7"/>
      <c r="I9" s="7"/>
      <c r="J9" s="7"/>
    </row>
    <row r="10" spans="4:15" x14ac:dyDescent="0.3">
      <c r="D10" s="7">
        <v>18</v>
      </c>
      <c r="E10" s="7">
        <v>680</v>
      </c>
      <c r="F10" s="7"/>
      <c r="G10" s="23">
        <f>D10*E10</f>
        <v>12240</v>
      </c>
      <c r="H10" s="7"/>
      <c r="I10" s="7"/>
      <c r="J10" s="23">
        <f>G10+G12</f>
        <v>12602.88</v>
      </c>
      <c r="K10" s="29">
        <v>12602.92</v>
      </c>
    </row>
    <row r="11" spans="4:15" x14ac:dyDescent="0.3">
      <c r="D11" s="7"/>
      <c r="E11" s="7"/>
      <c r="F11" s="7"/>
      <c r="G11" s="28"/>
      <c r="H11" s="7"/>
      <c r="I11" s="7"/>
      <c r="J11" s="7"/>
    </row>
    <row r="12" spans="4:15" x14ac:dyDescent="0.3">
      <c r="D12" s="7">
        <v>7</v>
      </c>
      <c r="E12" s="7">
        <v>51.84</v>
      </c>
      <c r="F12" s="7"/>
      <c r="G12" s="23">
        <f>D12*E12</f>
        <v>362.88</v>
      </c>
      <c r="H12" s="7"/>
      <c r="I12" s="7"/>
      <c r="J12" s="7"/>
    </row>
    <row r="13" spans="4:15" x14ac:dyDescent="0.3">
      <c r="D13" s="7"/>
      <c r="E13" s="7"/>
      <c r="F13" s="7"/>
      <c r="G13" s="28">
        <f>SUM(G10:G12)</f>
        <v>12602.88</v>
      </c>
      <c r="H13" s="7"/>
      <c r="I13" s="7"/>
      <c r="J13" s="7"/>
    </row>
    <row r="14" spans="4:15" x14ac:dyDescent="0.3">
      <c r="D14" s="7"/>
      <c r="E14" s="7"/>
      <c r="F14" s="7"/>
      <c r="G14" s="7"/>
      <c r="H14" s="7"/>
      <c r="I14" s="7"/>
      <c r="J14" s="7"/>
    </row>
    <row r="15" spans="4:15" x14ac:dyDescent="0.3">
      <c r="D15" s="7"/>
      <c r="E15" s="7"/>
      <c r="F15" s="7"/>
      <c r="G15" s="7"/>
      <c r="H15" s="7"/>
      <c r="I15" s="7"/>
      <c r="J15" s="7"/>
    </row>
    <row r="16" spans="4:15" x14ac:dyDescent="0.3">
      <c r="D16" s="7"/>
      <c r="E16" s="7"/>
      <c r="F16" s="7"/>
      <c r="G16" s="7"/>
      <c r="H16" s="7"/>
      <c r="I16" s="7"/>
      <c r="J16" s="7"/>
    </row>
    <row r="17" spans="4:10" x14ac:dyDescent="0.3">
      <c r="D17" s="7"/>
      <c r="E17" s="7"/>
      <c r="F17" s="7"/>
      <c r="G17" s="7"/>
      <c r="H17" s="7"/>
      <c r="I17" s="7"/>
      <c r="J17" s="7"/>
    </row>
    <row r="18" spans="4:10" x14ac:dyDescent="0.3">
      <c r="D18" s="7"/>
      <c r="E18" s="7"/>
      <c r="F18" s="7"/>
      <c r="G18" s="7"/>
      <c r="H18" s="7"/>
      <c r="I18" s="7"/>
      <c r="J18" s="7"/>
    </row>
    <row r="19" spans="4:10" x14ac:dyDescent="0.3">
      <c r="D19" s="7"/>
      <c r="E19" s="7"/>
      <c r="F19" s="7"/>
      <c r="G19" s="7"/>
      <c r="H19" s="7"/>
      <c r="I19" s="7"/>
      <c r="J19" s="7"/>
    </row>
    <row r="20" spans="4:10" x14ac:dyDescent="0.3">
      <c r="D20" s="7"/>
      <c r="E20" s="7"/>
      <c r="F20" s="7"/>
      <c r="G20" s="7"/>
      <c r="H20" s="7"/>
      <c r="I20" s="7"/>
      <c r="J20" s="7"/>
    </row>
    <row r="21" spans="4:10" x14ac:dyDescent="0.3">
      <c r="D21" s="7"/>
      <c r="E21" s="7"/>
      <c r="F21" s="7"/>
      <c r="G21" s="7"/>
      <c r="H21" s="7"/>
      <c r="I21" s="7"/>
      <c r="J21" s="7"/>
    </row>
    <row r="22" spans="4:10" x14ac:dyDescent="0.3">
      <c r="E22" s="7"/>
      <c r="F22" s="7">
        <v>5000</v>
      </c>
      <c r="G22" s="23">
        <f>K10+F22</f>
        <v>17602.919999999998</v>
      </c>
      <c r="H22" s="7"/>
      <c r="I22" s="7"/>
      <c r="J22" s="7"/>
    </row>
    <row r="23" spans="4:10" x14ac:dyDescent="0.3">
      <c r="D23" s="7"/>
      <c r="E23" s="7"/>
      <c r="F23" s="7"/>
      <c r="G23" s="7"/>
      <c r="H23" s="7"/>
      <c r="I23" s="7"/>
      <c r="J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Татьяна</cp:lastModifiedBy>
  <cp:lastPrinted>2026-09-15T12:38:52Z</cp:lastPrinted>
  <dcterms:created xsi:type="dcterms:W3CDTF">2014-01-28T13:50:42Z</dcterms:created>
  <dcterms:modified xsi:type="dcterms:W3CDTF">2026-09-23T08:39:08Z</dcterms:modified>
</cp:coreProperties>
</file>