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ИМН Стомат. 2 полугодие\Лот 4 ограничение 2  (3 поз) поз\на сайт\"/>
    </mc:Choice>
  </mc:AlternateContent>
  <bookViews>
    <workbookView xWindow="0" yWindow="0" windowWidth="19152" windowHeight="10068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450н'!$A$1:$S$15</definedName>
  </definedNames>
  <calcPr calcId="162913"/>
</workbook>
</file>

<file path=xl/calcChain.xml><?xml version="1.0" encoding="utf-8"?>
<calcChain xmlns="http://schemas.openxmlformats.org/spreadsheetml/2006/main">
  <c r="S9" i="19" l="1"/>
  <c r="S10" i="19"/>
  <c r="Q9" i="19"/>
  <c r="R9" i="19" s="1"/>
  <c r="Q10" i="19"/>
  <c r="R10" i="19" s="1"/>
  <c r="M9" i="19"/>
  <c r="O9" i="19" s="1"/>
  <c r="M10" i="19"/>
  <c r="O10" i="19" s="1"/>
  <c r="K9" i="19"/>
  <c r="K10" i="19"/>
  <c r="G9" i="19"/>
  <c r="J9" i="19" s="1"/>
  <c r="G10" i="19"/>
  <c r="J10" i="19" s="1"/>
  <c r="L10" i="19" l="1"/>
  <c r="L9" i="19"/>
  <c r="P9" i="19"/>
  <c r="S8" i="19" l="1"/>
  <c r="S11" i="19" s="1"/>
  <c r="P10" i="19" l="1"/>
  <c r="Q8" i="19" l="1"/>
  <c r="R8" i="19" s="1"/>
  <c r="M8" i="19" l="1"/>
  <c r="K8" i="19"/>
  <c r="G8" i="19"/>
  <c r="J8" i="19" s="1"/>
  <c r="O8" i="19" l="1"/>
  <c r="P8" i="19" s="1"/>
  <c r="L8" i="19"/>
</calcChain>
</file>

<file path=xl/sharedStrings.xml><?xml version="1.0" encoding="utf-8"?>
<sst xmlns="http://schemas.openxmlformats.org/spreadsheetml/2006/main" count="32" uniqueCount="30">
  <si>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</si>
  <si>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</si>
  <si>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</si>
  <si>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</si>
  <si>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</si>
  <si>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</si>
  <si>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</si>
  <si>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</si>
  <si>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</si>
  <si>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</si>
  <si>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</si>
  <si>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</si>
  <si>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</si>
  <si>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</si>
  <si>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</si>
  <si>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</si>
  <si>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</si>
  <si>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</si>
  <si>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</si>
  <si>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</si>
  <si>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</si>
  <si>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</si>
  <si>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</si>
  <si>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Насадка наконечника стоматологической ультразвуковой системы для снятия зубных отложений, пародонтологическая</t>
  </si>
  <si>
    <t>шт</t>
  </si>
  <si>
    <t>Диск шлифовальный стоматологический</t>
  </si>
  <si>
    <t>Головка шлифовальная стоматологическая, многоразового использования</t>
  </si>
  <si>
    <t>На основании приведенных данных устанавливается следующая начальная (максимальная) цена контракта:  73 300 (семьдесят три тысячи триста) рублей 00 копеек.</t>
  </si>
  <si>
    <t>Подготовил:  – Кондусова В.Т
10.08.2026.07.2026</t>
  </si>
  <si>
    <t xml:space="preserve">Обоснование начальной (максимальной) цены контракта 
на поставку стоматологических медицинских изделий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</si>
</sst>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#,##0.00_ ;\-#,##0.00\ "/>
    <numFmt numFmtId="167" formatCode="0.0%"/>
  </numFmts>
  <fonts count="41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22" fillId="0" borderId="22" xfId="0" applyNumberFormat="1" applyFont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4" xfId="0" applyNumberFormat="1" applyFont="1" applyFill="1" applyBorder="1" applyAlignment="1">
      <alignment horizontal="center" vertical="center" wrapText="1"/>
    </xf>
    <xf numFmtId="0" fontId="25" fillId="0" borderId="19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5" fillId="15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5" fillId="15" borderId="30" xfId="0" applyNumberFormat="1" applyFont="1" applyFill="1" applyBorder="1" applyAlignment="1">
      <alignment horizontal="center" vertical="center" wrapText="1"/>
    </xf>
    <xf numFmtId="0" fontId="25" fillId="0" borderId="31" xfId="0" applyNumberFormat="1" applyFont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33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4" fontId="22" fillId="0" borderId="33" xfId="0" applyNumberFormat="1" applyFont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3" fillId="0" borderId="12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8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8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8" xfId="0" applyNumberFormat="1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32" xfId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8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4</xdr:row>
      <xdr:rowOff>1103219</xdr:rowOff>
    </xdr:from>
    <xdr:to>
      <xdr:col>11</xdr:col>
      <xdr:colOff>913840</xdr:colOff>
      <xdr:row>5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4</xdr:row>
      <xdr:rowOff>914400</xdr:rowOff>
    </xdr:from>
    <xdr:to>
      <xdr:col>6</xdr:col>
      <xdr:colOff>704850</xdr:colOff>
      <xdr:row>4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4</xdr:row>
      <xdr:rowOff>1064559</xdr:rowOff>
    </xdr:from>
    <xdr:to>
      <xdr:col>10</xdr:col>
      <xdr:colOff>997323</xdr:colOff>
      <xdr:row>5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4</xdr:row>
      <xdr:rowOff>466725</xdr:rowOff>
    </xdr:from>
    <xdr:to>
      <xdr:col>15</xdr:col>
      <xdr:colOff>1971675</xdr:colOff>
      <xdr:row>4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zoomScaleNormal="100" zoomScaleSheetLayoutView="40" zoomScalePageLayoutView="25" workbookViewId="0">
      <selection sqref="A1:P1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6" width="15.88671875" style="1" customWidth="1"/>
    <col min="7" max="7" width="16.33203125" style="1" customWidth="1"/>
    <col min="8" max="9" width="12.6640625" style="1" customWidth="1"/>
    <col min="10" max="10" width="18" style="1" customWidth="1"/>
    <col min="11" max="11" width="16.5546875" style="1" bestFit="1" customWidth="1"/>
    <col min="12" max="12" width="14.6640625" style="1" customWidth="1"/>
    <col min="13" max="13" width="15.5546875" style="1" customWidth="1"/>
    <col min="14" max="14" width="9.6640625" style="1" customWidth="1"/>
    <col min="15" max="15" width="16.33203125" style="1" customWidth="1"/>
    <col min="16" max="16" width="24.109375" style="1" customWidth="1"/>
    <col min="17" max="17" width="17.44140625" style="1" customWidth="1"/>
    <col min="18" max="18" width="16" style="1" bestFit="1" customWidth="1"/>
    <col min="19" max="19" width="17.6640625" style="1" customWidth="1"/>
    <col min="20" max="20" width="47" style="1" customWidth="1"/>
    <col min="21" max="16384" width="9.109375" style="1"/>
  </cols>
  <sheetData>
    <row r="1" spans="1:20" ht="39.6" customHeight="1" x14ac:dyDescent="0.2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0" ht="52.5" customHeight="1" x14ac:dyDescent="0.25">
      <c r="A2" s="9"/>
      <c r="B2" s="53" t="s">
        <v>16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20" ht="10.5" customHeight="1" thickBot="1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20" ht="65.25" customHeight="1" x14ac:dyDescent="0.25">
      <c r="A4" s="68" t="s">
        <v>1</v>
      </c>
      <c r="B4" s="78" t="s">
        <v>11</v>
      </c>
      <c r="C4" s="81" t="s">
        <v>0</v>
      </c>
      <c r="D4" s="81" t="s">
        <v>2</v>
      </c>
      <c r="E4" s="81"/>
      <c r="F4" s="81"/>
      <c r="G4" s="81"/>
      <c r="H4" s="75" t="s">
        <v>3</v>
      </c>
      <c r="I4" s="75" t="s">
        <v>4</v>
      </c>
      <c r="J4" s="75" t="s">
        <v>5</v>
      </c>
      <c r="K4" s="75"/>
      <c r="L4" s="75"/>
      <c r="M4" s="75" t="s">
        <v>15</v>
      </c>
      <c r="N4" s="54" t="s">
        <v>17</v>
      </c>
      <c r="O4" s="54" t="s">
        <v>18</v>
      </c>
      <c r="P4" s="37" t="s">
        <v>13</v>
      </c>
      <c r="Q4" s="71" t="s">
        <v>19</v>
      </c>
      <c r="R4" s="73" t="s">
        <v>20</v>
      </c>
      <c r="S4" s="73" t="s">
        <v>21</v>
      </c>
    </row>
    <row r="5" spans="1:20" ht="115.5" customHeight="1" x14ac:dyDescent="0.25">
      <c r="A5" s="69"/>
      <c r="B5" s="79"/>
      <c r="C5" s="61"/>
      <c r="D5" s="61" t="s">
        <v>12</v>
      </c>
      <c r="E5" s="61"/>
      <c r="F5" s="61"/>
      <c r="G5" s="62"/>
      <c r="H5" s="76"/>
      <c r="I5" s="76"/>
      <c r="J5" s="64" t="s">
        <v>14</v>
      </c>
      <c r="K5" s="64" t="s">
        <v>6</v>
      </c>
      <c r="L5" s="64" t="s">
        <v>10</v>
      </c>
      <c r="M5" s="76"/>
      <c r="N5" s="55"/>
      <c r="O5" s="55"/>
      <c r="P5" s="66"/>
      <c r="Q5" s="72"/>
      <c r="R5" s="74"/>
      <c r="S5" s="74"/>
    </row>
    <row r="6" spans="1:20" ht="42" customHeight="1" thickBot="1" x14ac:dyDescent="0.3">
      <c r="A6" s="70"/>
      <c r="B6" s="80"/>
      <c r="C6" s="82"/>
      <c r="D6" s="13" t="s">
        <v>7</v>
      </c>
      <c r="E6" s="13" t="s">
        <v>8</v>
      </c>
      <c r="F6" s="13" t="s">
        <v>9</v>
      </c>
      <c r="G6" s="63"/>
      <c r="H6" s="77"/>
      <c r="I6" s="77"/>
      <c r="J6" s="65"/>
      <c r="K6" s="65"/>
      <c r="L6" s="65"/>
      <c r="M6" s="77"/>
      <c r="N6" s="56"/>
      <c r="O6" s="56"/>
      <c r="P6" s="67"/>
      <c r="Q6" s="72"/>
      <c r="R6" s="74"/>
      <c r="S6" s="74"/>
    </row>
    <row r="7" spans="1:20" s="10" customFormat="1" ht="16.8" thickBot="1" x14ac:dyDescent="0.3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38">
        <v>16</v>
      </c>
      <c r="Q7" s="39">
        <v>17</v>
      </c>
      <c r="R7" s="22">
        <v>18</v>
      </c>
      <c r="S7" s="22">
        <v>19</v>
      </c>
    </row>
    <row r="8" spans="1:20" s="10" customFormat="1" ht="94.8" customHeight="1" thickBot="1" x14ac:dyDescent="0.3">
      <c r="A8" s="26">
        <v>1</v>
      </c>
      <c r="B8" s="48" t="s">
        <v>25</v>
      </c>
      <c r="C8" s="43" t="s">
        <v>24</v>
      </c>
      <c r="D8" s="40">
        <v>7.1</v>
      </c>
      <c r="E8" s="27">
        <v>7.35</v>
      </c>
      <c r="F8" s="45">
        <v>7.25</v>
      </c>
      <c r="G8" s="44">
        <f t="shared" ref="G8:G10" si="0">SUM(D8:F8)</f>
        <v>21.7</v>
      </c>
      <c r="H8" s="29">
        <v>2000</v>
      </c>
      <c r="I8" s="30">
        <v>3</v>
      </c>
      <c r="J8" s="31">
        <f>ROUND(G8/I8,2)</f>
        <v>7.23</v>
      </c>
      <c r="K8" s="32">
        <f t="shared" ref="K8:K10" si="1">_xlfn.STDEV.S(D8:F8)</f>
        <v>0.12583057392117919</v>
      </c>
      <c r="L8" s="33">
        <f>K8/J8</f>
        <v>1.7403952132943178E-2</v>
      </c>
      <c r="M8" s="34">
        <f t="shared" ref="M8:M10" si="2">ROUND(((D8*H8)+(E8*H8)+(F8*H8))/(H8*I8),2)</f>
        <v>7.23</v>
      </c>
      <c r="N8" s="33">
        <v>0</v>
      </c>
      <c r="O8" s="28">
        <f>M8+ROUND(N8*M8,2)</f>
        <v>7.23</v>
      </c>
      <c r="P8" s="42">
        <f>O8*H8</f>
        <v>14460</v>
      </c>
      <c r="Q8" s="41">
        <f t="shared" ref="Q8:Q10" si="3">D8</f>
        <v>7.1</v>
      </c>
      <c r="R8" s="28">
        <f>Q8*H8</f>
        <v>14200</v>
      </c>
      <c r="S8" s="35">
        <f>(D8+ROUND(N8*D8,2))*H8</f>
        <v>14200</v>
      </c>
      <c r="T8" s="47"/>
    </row>
    <row r="9" spans="1:20" s="10" customFormat="1" ht="94.8" customHeight="1" thickBot="1" x14ac:dyDescent="0.3">
      <c r="A9" s="46">
        <v>2</v>
      </c>
      <c r="B9" s="48" t="s">
        <v>26</v>
      </c>
      <c r="C9" s="43" t="s">
        <v>24</v>
      </c>
      <c r="D9" s="40">
        <v>136</v>
      </c>
      <c r="E9" s="27">
        <v>138</v>
      </c>
      <c r="F9" s="45">
        <v>137</v>
      </c>
      <c r="G9" s="44">
        <f t="shared" si="0"/>
        <v>411</v>
      </c>
      <c r="H9" s="29">
        <v>300</v>
      </c>
      <c r="I9" s="30">
        <v>3</v>
      </c>
      <c r="J9" s="31">
        <f t="shared" ref="J9:J10" si="4">ROUND(G9/I9,2)</f>
        <v>137</v>
      </c>
      <c r="K9" s="32">
        <f t="shared" si="1"/>
        <v>1</v>
      </c>
      <c r="L9" s="33">
        <f t="shared" ref="L9:L10" si="5">K9/J9</f>
        <v>7.2992700729927005E-3</v>
      </c>
      <c r="M9" s="34">
        <f t="shared" si="2"/>
        <v>137</v>
      </c>
      <c r="N9" s="33">
        <v>0</v>
      </c>
      <c r="O9" s="28">
        <f t="shared" ref="O9:O10" si="6">M9+ROUND(N9*M9,2)</f>
        <v>137</v>
      </c>
      <c r="P9" s="42">
        <f t="shared" ref="P9:P10" si="7">O9*H9</f>
        <v>41100</v>
      </c>
      <c r="Q9" s="41">
        <f t="shared" si="3"/>
        <v>136</v>
      </c>
      <c r="R9" s="28">
        <f t="shared" ref="R9:R10" si="8">Q9*H9</f>
        <v>40800</v>
      </c>
      <c r="S9" s="35">
        <f t="shared" ref="S9:S10" si="9">(D9+ROUND(N9*D9,2))*H9</f>
        <v>40800</v>
      </c>
    </row>
    <row r="10" spans="1:20" s="10" customFormat="1" ht="93.6" customHeight="1" thickBot="1" x14ac:dyDescent="0.3">
      <c r="A10" s="36">
        <v>3</v>
      </c>
      <c r="B10" s="48" t="s">
        <v>23</v>
      </c>
      <c r="C10" s="43" t="s">
        <v>24</v>
      </c>
      <c r="D10" s="40">
        <v>610</v>
      </c>
      <c r="E10" s="27">
        <v>610</v>
      </c>
      <c r="F10" s="45">
        <v>612</v>
      </c>
      <c r="G10" s="41">
        <f t="shared" si="0"/>
        <v>1832</v>
      </c>
      <c r="H10" s="29">
        <v>30</v>
      </c>
      <c r="I10" s="30">
        <v>3</v>
      </c>
      <c r="J10" s="31">
        <f t="shared" si="4"/>
        <v>610.66999999999996</v>
      </c>
      <c r="K10" s="32">
        <f t="shared" si="1"/>
        <v>1.1547005383792517</v>
      </c>
      <c r="L10" s="33">
        <f t="shared" si="5"/>
        <v>1.8908748397321823E-3</v>
      </c>
      <c r="M10" s="34">
        <f t="shared" si="2"/>
        <v>610.66999999999996</v>
      </c>
      <c r="N10" s="33">
        <v>0</v>
      </c>
      <c r="O10" s="28">
        <f t="shared" si="6"/>
        <v>610.66999999999996</v>
      </c>
      <c r="P10" s="42">
        <f t="shared" si="7"/>
        <v>18320.099999999999</v>
      </c>
      <c r="Q10" s="41">
        <f t="shared" si="3"/>
        <v>610</v>
      </c>
      <c r="R10" s="28">
        <f t="shared" si="8"/>
        <v>18300</v>
      </c>
      <c r="S10" s="35">
        <f t="shared" si="9"/>
        <v>18300</v>
      </c>
    </row>
    <row r="11" spans="1:20" s="10" customFormat="1" ht="20.25" customHeight="1" thickBot="1" x14ac:dyDescent="0.3">
      <c r="A11" s="58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23"/>
      <c r="P11" s="18"/>
      <c r="Q11" s="24"/>
      <c r="R11" s="25"/>
      <c r="S11" s="35">
        <f>SUM(S8:S10)</f>
        <v>73300</v>
      </c>
      <c r="T11" s="11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20" ht="37.5" customHeight="1" x14ac:dyDescent="0.25">
      <c r="A13" s="50" t="s">
        <v>22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14"/>
      <c r="Q13" s="14"/>
      <c r="R13" s="14"/>
    </row>
    <row r="14" spans="1:20" s="7" customFormat="1" ht="26.25" customHeight="1" x14ac:dyDescent="0.3">
      <c r="A14" s="51" t="s">
        <v>27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15"/>
    </row>
    <row r="15" spans="1:20" s="7" customFormat="1" ht="47.25" customHeight="1" x14ac:dyDescent="0.3">
      <c r="A15" s="52" t="s">
        <v>28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6"/>
    </row>
    <row r="16" spans="1:20" s="7" customFormat="1" ht="15.6" x14ac:dyDescent="0.3">
      <c r="G16" s="8"/>
    </row>
    <row r="17" spans="1:16" s="7" customFormat="1" ht="15.6" x14ac:dyDescent="0.3"/>
    <row r="18" spans="1:16" s="7" customFormat="1" ht="15.6" x14ac:dyDescent="0.3"/>
    <row r="19" spans="1:16" s="7" customFormat="1" ht="15.6" x14ac:dyDescent="0.3">
      <c r="G19" s="8"/>
    </row>
    <row r="20" spans="1:16" ht="15.6" x14ac:dyDescent="0.25">
      <c r="A20" s="2"/>
      <c r="B20" s="2"/>
      <c r="C20" s="5"/>
      <c r="D20" s="5"/>
      <c r="E20" s="12"/>
      <c r="F20" s="5"/>
      <c r="G20" s="5"/>
      <c r="H20" s="5"/>
      <c r="I20" s="5"/>
      <c r="J20" s="5"/>
      <c r="K20" s="5"/>
      <c r="L20" s="5"/>
      <c r="M20" s="5"/>
      <c r="N20" s="6"/>
      <c r="O20" s="6"/>
      <c r="P20" s="6"/>
    </row>
    <row r="21" spans="1:16" ht="15.6" x14ac:dyDescent="0.25">
      <c r="A21" s="4"/>
      <c r="B21" s="4"/>
      <c r="C21" s="4"/>
      <c r="D21" s="2"/>
      <c r="E21" s="2"/>
      <c r="F21" s="3"/>
      <c r="G21" s="4"/>
      <c r="H21" s="4"/>
      <c r="I21" s="4"/>
      <c r="J21" s="4"/>
      <c r="K21" s="4"/>
      <c r="L21" s="4"/>
      <c r="M21" s="4"/>
      <c r="N21" s="6"/>
      <c r="O21" s="6"/>
      <c r="P21" s="6"/>
    </row>
    <row r="22" spans="1:16" ht="15.6" x14ac:dyDescent="0.25">
      <c r="A22" s="4"/>
      <c r="B22" s="4"/>
      <c r="C22" s="4"/>
      <c r="D22" s="2"/>
      <c r="E22" s="2"/>
      <c r="F22" s="3"/>
      <c r="G22" s="4"/>
      <c r="H22" s="4"/>
      <c r="I22" s="4"/>
      <c r="J22" s="4"/>
      <c r="K22" s="4"/>
      <c r="L22" s="4"/>
      <c r="M22" s="4"/>
      <c r="N22" s="6"/>
      <c r="O22" s="6"/>
      <c r="P22" s="6"/>
    </row>
    <row r="23" spans="1:16" ht="15.6" x14ac:dyDescent="0.25">
      <c r="A23" s="4"/>
      <c r="B23" s="4"/>
      <c r="C23" s="4"/>
      <c r="D23" s="2"/>
      <c r="E23" s="2"/>
      <c r="F23" s="3"/>
      <c r="G23" s="4"/>
      <c r="H23" s="4"/>
      <c r="I23" s="4"/>
      <c r="J23" s="4"/>
      <c r="K23" s="4"/>
      <c r="L23" s="4"/>
      <c r="M23" s="4"/>
      <c r="N23" s="6"/>
      <c r="O23" s="6"/>
      <c r="P23" s="6"/>
    </row>
    <row r="24" spans="1:16" ht="15.6" x14ac:dyDescent="0.25">
      <c r="A24" s="4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6" ht="15.6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" ht="15.6" x14ac:dyDescent="0.2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2"/>
    </row>
    <row r="27" spans="1:16" ht="15.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15.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6" ht="13.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6" ht="13.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6" ht="13.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6" ht="13.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</sheetData>
  <mergeCells count="26">
    <mergeCell ref="Q4:Q6"/>
    <mergeCell ref="R4:R6"/>
    <mergeCell ref="S4:S6"/>
    <mergeCell ref="M4:M6"/>
    <mergeCell ref="B4:B6"/>
    <mergeCell ref="C4:C6"/>
    <mergeCell ref="D4:G4"/>
    <mergeCell ref="H4:H6"/>
    <mergeCell ref="I4:I6"/>
    <mergeCell ref="J4:L4"/>
    <mergeCell ref="A1:P1"/>
    <mergeCell ref="A13:O13"/>
    <mergeCell ref="A14:O14"/>
    <mergeCell ref="A15:O15"/>
    <mergeCell ref="B2:P2"/>
    <mergeCell ref="O4:O6"/>
    <mergeCell ref="A3:P3"/>
    <mergeCell ref="A11:N11"/>
    <mergeCell ref="N4:N6"/>
    <mergeCell ref="D5:F5"/>
    <mergeCell ref="G5:G6"/>
    <mergeCell ref="J5:J6"/>
    <mergeCell ref="K5:K6"/>
    <mergeCell ref="L5:L6"/>
    <mergeCell ref="P5:P6"/>
    <mergeCell ref="A4:A6"/>
  </mergeCells>
  <pageMargins left="0.55118110236220474" right="0.39370078740157483" top="0.86614173228346458" bottom="0.43307086614173229" header="0.31496062992125984" footer="0.23622047244094491"/>
  <pageSetup paperSize="9" scale="47" orientation="landscape" r:id="rId1"/>
  <headerFooter alignWithMargins="0"/>
  <rowBreaks count="1" manualBreakCount="1">
    <brk id="1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2026-08-20T05:57:59Z</dcterms:modified>
</cp:coreProperties>
</file>