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1. ГОСКОНТРАКТЫ\1. В РАБОТЕ\ОСАГО\ДБФ\"/>
    </mc:Choice>
  </mc:AlternateContent>
  <xr:revisionPtr revIDLastSave="0" documentId="13_ncr:1_{EC847BFA-8CD5-4C48-8D0C-A535801C70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МЦК" sheetId="4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" i="42" l="1"/>
  <c r="K7" i="42"/>
  <c r="L7" i="42" s="1"/>
  <c r="M7" i="42" s="1"/>
  <c r="N7" i="42" s="1"/>
  <c r="H7" i="42"/>
  <c r="I7" i="42" s="1"/>
  <c r="J7" i="42" s="1"/>
  <c r="K6" i="42"/>
  <c r="L6" i="42" s="1"/>
  <c r="M6" i="42" s="1"/>
  <c r="N6" i="42" s="1"/>
  <c r="H6" i="42"/>
  <c r="I6" i="42" s="1"/>
  <c r="J6" i="42" s="1"/>
  <c r="K5" i="42"/>
  <c r="L5" i="42" s="1"/>
  <c r="M5" i="42" s="1"/>
  <c r="N5" i="42" s="1"/>
  <c r="H5" i="42"/>
  <c r="I5" i="42" s="1"/>
  <c r="J5" i="42" s="1"/>
</calcChain>
</file>

<file path=xl/sharedStrings.xml><?xml version="1.0" encoding="utf-8"?>
<sst xmlns="http://schemas.openxmlformats.org/spreadsheetml/2006/main" count="34" uniqueCount="30">
  <si>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</si>
  <si>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</si>
  <si>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</si>
  <si>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</si>
  <si>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</si>
  <si>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</si>
  <si>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</si>
  <si>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В результате проведенного расчета Н(М)ЦК, ЦКЕП контракта составила, руб.: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</si>
  <si>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</si>
  <si>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</si>
  <si>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</si>
  <si>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</si>
  <si>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</si>
  <si>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t>(должность)</t>
  </si>
  <si>
    <t>(подпись/расшифровка подписи)</t>
  </si>
  <si>
    <t>Д. В. Рудомётов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</si>
  <si>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               (не должен превышать 33%)</t>
    </r>
  </si>
  <si>
    <t>Главный инженер</t>
  </si>
  <si>
    <t>ОКПД 2 КТРУ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</si>
  <si>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</si>
  <si>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Приложение № 1 к Проекту контракта</t>
  </si>
  <si>
    <t>ус.</t>
  </si>
  <si>
    <t xml:space="preserve">65.12.21 </t>
  </si>
  <si>
    <t>УАЗ-31514</t>
  </si>
  <si>
    <t>КАМАЗ-4308</t>
  </si>
  <si>
    <t>МАЗ-53366</t>
  </si>
  <si>
    <t>Дата подготовки обоснования НМЦК: 01.09.2026</t>
  </si>
  <si>
    <r>
      <t xml:space="preserve">Коммерческое предложение            </t>
    </r>
    <r>
      <rPr>
        <b/>
        <sz val="10"/>
        <color rgb="FF000000"/>
        <rFont val="Times New Roman"/>
        <family val="1"/>
        <charset val="204"/>
      </rPr>
      <t>№ 1,                             Рег. № 129</t>
    </r>
    <r>
      <rPr>
        <b/>
        <sz val="10"/>
        <color indexed="8"/>
        <rFont val="Times New Roman"/>
        <family val="1"/>
        <charset val="204"/>
      </rPr>
      <t xml:space="preserve">             от 31.08.2026</t>
    </r>
  </si>
  <si>
    <t>Коммерческое предложение            № 2,                             Рег. № 133                от 01.09.2026</t>
  </si>
  <si>
    <t>Коммерческое предложение            № 3,                             Рег. № 134                от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</si>
</sst>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22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4" tint="-0.249977111117893"/>
      <name val="Times New Roman"/>
      <family val="1"/>
      <charset val="204"/>
    </font>
    <font>
      <sz val="14"/>
      <color theme="4" tint="-0.249977111117893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indexed="64"/>
      </bottom>
      <diagonal/>
    </border>
    <border>
      <left/>
      <right/>
      <top style="medium">
        <color rgb="FFC0C0C0"/>
      </top>
      <bottom style="thin">
        <color indexed="64"/>
      </bottom>
      <diagonal/>
    </border>
    <border>
      <left/>
      <right style="medium">
        <color rgb="FFC0C0C0"/>
      </right>
      <top style="medium">
        <color rgb="FFC0C0C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4" fillId="0" borderId="0"/>
    <xf numFmtId="0" fontId="15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</cellStyleXfs>
  <cellXfs count="65">
    <xf numFmtId="0" fontId="0" fillId="0" borderId="0" xfId="0"/>
    <xf numFmtId="0" fontId="4" fillId="0" borderId="0" xfId="0" applyFont="1" applyAlignment="1">
      <alignment horizontal="center" vertical="top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vertical="top"/>
    </xf>
    <xf numFmtId="2" fontId="5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4" fillId="2" borderId="0" xfId="0" applyFont="1" applyFill="1"/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7" fillId="2" borderId="0" xfId="0" applyFont="1" applyFill="1"/>
    <xf numFmtId="0" fontId="0" fillId="2" borderId="0" xfId="0" applyFill="1"/>
    <xf numFmtId="0" fontId="8" fillId="2" borderId="0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4" fontId="6" fillId="0" borderId="0" xfId="0" applyNumberFormat="1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left" vertical="center" wrapText="1"/>
    </xf>
    <xf numFmtId="4" fontId="0" fillId="0" borderId="0" xfId="0" applyNumberFormat="1"/>
    <xf numFmtId="4" fontId="9" fillId="0" borderId="0" xfId="0" applyNumberFormat="1" applyFont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/>
    </xf>
    <xf numFmtId="4" fontId="12" fillId="0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2" fontId="13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" fontId="1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4" fillId="0" borderId="5" xfId="0" applyFont="1" applyBorder="1" applyAlignment="1"/>
    <xf numFmtId="0" fontId="4" fillId="0" borderId="2" xfId="0" applyFont="1" applyBorder="1" applyAlignment="1"/>
    <xf numFmtId="0" fontId="19" fillId="0" borderId="0" xfId="0" applyFont="1" applyBorder="1" applyAlignment="1">
      <alignment horizontal="right" vertical="center" wrapText="1"/>
    </xf>
    <xf numFmtId="0" fontId="20" fillId="0" borderId="0" xfId="0" applyFont="1" applyAlignment="1">
      <alignment horizontal="right"/>
    </xf>
    <xf numFmtId="0" fontId="21" fillId="0" borderId="0" xfId="0" applyFont="1" applyAlignment="1"/>
    <xf numFmtId="0" fontId="20" fillId="0" borderId="6" xfId="0" applyFont="1" applyBorder="1" applyAlignment="1">
      <alignment horizontal="right"/>
    </xf>
    <xf numFmtId="0" fontId="21" fillId="0" borderId="6" xfId="0" applyFont="1" applyBorder="1" applyAlignment="1"/>
    <xf numFmtId="0" fontId="10" fillId="0" borderId="7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</cellXfs>
  <cellStyles count="5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Финансовый 2" xfId="3" xr:uid="{00000000-0005-0000-0000-000003000000}"/>
    <cellStyle name="Финансовый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58250" y="1438275"/>
          <a:ext cx="1066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67625" y="14097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42182</xdr:colOff>
      <xdr:row>3</xdr:row>
      <xdr:rowOff>1654626</xdr:rowOff>
    </xdr:from>
    <xdr:to>
      <xdr:col>11</xdr:col>
      <xdr:colOff>23132</xdr:colOff>
      <xdr:row>3</xdr:row>
      <xdr:rowOff>2019297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424432" y="2264226"/>
          <a:ext cx="1409700" cy="364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209550</xdr:colOff>
      <xdr:row>3</xdr:row>
      <xdr:rowOff>1438275</xdr:rowOff>
    </xdr:from>
    <xdr:to>
      <xdr:col>10</xdr:col>
      <xdr:colOff>361950</xdr:colOff>
      <xdr:row>3</xdr:row>
      <xdr:rowOff>1666875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591800" y="20478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11" name="Picture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13" name="Picture 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58250" y="1438275"/>
          <a:ext cx="1066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67625" y="14097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view="pageBreakPreview" zoomScale="85" zoomScaleSheetLayoutView="85" workbookViewId="0">
      <selection activeCell="G6" sqref="G6"/>
    </sheetView>
  </sheetViews>
  <sheetFormatPr defaultRowHeight="15" x14ac:dyDescent="0.25"/>
  <cols>
    <col min="1" max="1" width="4.140625" customWidth="1"/>
    <col min="2" max="2" width="28" customWidth="1"/>
    <col min="3" max="3" width="7.5703125" customWidth="1"/>
    <col min="4" max="4" width="9.42578125" bestFit="1" customWidth="1"/>
    <col min="5" max="5" width="13.85546875" customWidth="1"/>
    <col min="6" max="6" width="15.140625" customWidth="1"/>
    <col min="7" max="7" width="14.140625" customWidth="1"/>
    <col min="8" max="8" width="14" customWidth="1"/>
    <col min="9" max="9" width="17.85546875" customWidth="1"/>
    <col min="10" max="10" width="16.28515625" customWidth="1"/>
    <col min="11" max="11" width="21.42578125" customWidth="1"/>
    <col min="12" max="12" width="19.85546875" customWidth="1"/>
    <col min="13" max="13" width="17.140625" customWidth="1"/>
    <col min="14" max="14" width="18" style="17" customWidth="1"/>
    <col min="15" max="15" width="20.5703125" customWidth="1"/>
  </cols>
  <sheetData>
    <row r="1" spans="1:15" s="2" customFormat="1" ht="12.75" customHeight="1" x14ac:dyDescent="0.2">
      <c r="B1" s="5"/>
      <c r="C1" s="5"/>
      <c r="E1" s="8"/>
      <c r="F1" s="8"/>
      <c r="G1" s="8"/>
      <c r="K1" s="4"/>
      <c r="L1" s="50" t="s">
        <v>20</v>
      </c>
      <c r="M1" s="51"/>
      <c r="N1" s="51"/>
      <c r="O1" s="52"/>
    </row>
    <row r="2" spans="1:15" s="2" customFormat="1" ht="22.5" customHeight="1" x14ac:dyDescent="0.2">
      <c r="A2" s="39"/>
      <c r="B2" s="39"/>
      <c r="C2" s="39"/>
      <c r="D2" s="39"/>
      <c r="E2" s="39"/>
      <c r="F2" s="39"/>
      <c r="G2" s="39"/>
      <c r="H2" s="39"/>
      <c r="I2" s="39"/>
      <c r="J2" s="39"/>
      <c r="K2" s="40"/>
      <c r="L2" s="53"/>
      <c r="M2" s="53"/>
      <c r="N2" s="53"/>
      <c r="O2" s="54"/>
    </row>
    <row r="3" spans="1:15" s="2" customFormat="1" ht="12.75" x14ac:dyDescent="0.2">
      <c r="A3" s="41" t="s">
        <v>0</v>
      </c>
      <c r="B3" s="43" t="s">
        <v>2</v>
      </c>
      <c r="C3" s="43" t="s">
        <v>1</v>
      </c>
      <c r="D3" s="43" t="s">
        <v>3</v>
      </c>
      <c r="E3" s="45" t="s">
        <v>12</v>
      </c>
      <c r="F3" s="45"/>
      <c r="G3" s="45"/>
      <c r="H3" s="46" t="s">
        <v>11</v>
      </c>
      <c r="I3" s="46"/>
      <c r="J3" s="46"/>
      <c r="K3" s="47" t="s">
        <v>6</v>
      </c>
      <c r="L3" s="48"/>
      <c r="M3" s="48"/>
      <c r="N3" s="49"/>
      <c r="O3" s="58" t="s">
        <v>18</v>
      </c>
    </row>
    <row r="4" spans="1:15" s="2" customFormat="1" ht="169.5" customHeight="1" x14ac:dyDescent="0.2">
      <c r="A4" s="42"/>
      <c r="B4" s="44"/>
      <c r="C4" s="44"/>
      <c r="D4" s="44"/>
      <c r="E4" s="34" t="s">
        <v>27</v>
      </c>
      <c r="F4" s="31" t="s">
        <v>28</v>
      </c>
      <c r="G4" s="38" t="s">
        <v>29</v>
      </c>
      <c r="H4" s="3" t="s">
        <v>5</v>
      </c>
      <c r="I4" s="3" t="s">
        <v>4</v>
      </c>
      <c r="J4" s="21" t="s">
        <v>16</v>
      </c>
      <c r="K4" s="37" t="s">
        <v>19</v>
      </c>
      <c r="L4" s="22" t="s">
        <v>8</v>
      </c>
      <c r="M4" s="22" t="s">
        <v>9</v>
      </c>
      <c r="N4" s="23" t="s">
        <v>10</v>
      </c>
      <c r="O4" s="58"/>
    </row>
    <row r="5" spans="1:15" s="1" customFormat="1" ht="30" customHeight="1" x14ac:dyDescent="0.25">
      <c r="A5" s="32">
        <v>1</v>
      </c>
      <c r="B5" s="36" t="s">
        <v>23</v>
      </c>
      <c r="C5" s="35" t="s">
        <v>21</v>
      </c>
      <c r="D5" s="36">
        <v>1</v>
      </c>
      <c r="E5" s="26">
        <v>948.25</v>
      </c>
      <c r="F5" s="26">
        <v>948.25</v>
      </c>
      <c r="G5" s="26">
        <v>948.25</v>
      </c>
      <c r="H5" s="25">
        <f t="shared" ref="H5" si="0">AVERAGE(E5:G5)</f>
        <v>948.25</v>
      </c>
      <c r="I5" s="26">
        <f t="shared" ref="I5" si="1">SQRT(((SUM((POWER(E5-H5,2)),(POWER(F5-H5,2)),(POWER(G5-H5,2)))/(COLUMNS(E5:G5)-1))))</f>
        <v>0</v>
      </c>
      <c r="J5" s="24">
        <f t="shared" ref="J5" si="2">I5/H5*100</f>
        <v>0</v>
      </c>
      <c r="K5" s="25">
        <f t="shared" ref="K5" si="3">((D5/3)*(SUM(E5:G5)))</f>
        <v>948.25</v>
      </c>
      <c r="L5" s="25">
        <f t="shared" ref="L5" si="4">K5/D5</f>
        <v>948.25</v>
      </c>
      <c r="M5" s="25">
        <f t="shared" ref="M5" si="5">ROUND(L5,2)</f>
        <v>948.25</v>
      </c>
      <c r="N5" s="25">
        <f t="shared" ref="N5" si="6">M5*D5</f>
        <v>948.25</v>
      </c>
      <c r="O5" s="33" t="s">
        <v>22</v>
      </c>
    </row>
    <row r="6" spans="1:15" s="1" customFormat="1" ht="30" customHeight="1" x14ac:dyDescent="0.25">
      <c r="A6" s="32">
        <v>2</v>
      </c>
      <c r="B6" s="36" t="s">
        <v>24</v>
      </c>
      <c r="C6" s="35" t="s">
        <v>21</v>
      </c>
      <c r="D6" s="36">
        <v>1</v>
      </c>
      <c r="E6" s="26">
        <v>1176.71</v>
      </c>
      <c r="F6" s="26">
        <v>1176.71</v>
      </c>
      <c r="G6" s="26">
        <v>1176.71</v>
      </c>
      <c r="H6" s="25">
        <f t="shared" ref="H6:H7" si="7">AVERAGE(E6:G6)</f>
        <v>1176.71</v>
      </c>
      <c r="I6" s="26">
        <f t="shared" ref="I6:I7" si="8">SQRT(((SUM((POWER(E6-H6,2)),(POWER(F6-H6,2)),(POWER(G6-H6,2)))/(COLUMNS(E6:G6)-1))))</f>
        <v>0</v>
      </c>
      <c r="J6" s="24">
        <f t="shared" ref="J6:J7" si="9">I6/H6*100</f>
        <v>0</v>
      </c>
      <c r="K6" s="25">
        <f t="shared" ref="K6:K7" si="10">((D6/3)*(SUM(E6:G6)))</f>
        <v>1176.71</v>
      </c>
      <c r="L6" s="25">
        <f t="shared" ref="L6:L7" si="11">K6/D6</f>
        <v>1176.71</v>
      </c>
      <c r="M6" s="25">
        <f t="shared" ref="M6:M7" si="12">ROUND(L6,2)</f>
        <v>1176.71</v>
      </c>
      <c r="N6" s="25">
        <f t="shared" ref="N6:N7" si="13">M6*D6</f>
        <v>1176.71</v>
      </c>
      <c r="O6" s="33" t="s">
        <v>22</v>
      </c>
    </row>
    <row r="7" spans="1:15" s="1" customFormat="1" ht="30" customHeight="1" x14ac:dyDescent="0.25">
      <c r="A7" s="32">
        <v>3</v>
      </c>
      <c r="B7" s="36" t="s">
        <v>25</v>
      </c>
      <c r="C7" s="35" t="s">
        <v>21</v>
      </c>
      <c r="D7" s="36">
        <v>1</v>
      </c>
      <c r="E7" s="26">
        <v>1772.66</v>
      </c>
      <c r="F7" s="26">
        <v>1772.66</v>
      </c>
      <c r="G7" s="26">
        <v>1772.66</v>
      </c>
      <c r="H7" s="25">
        <f t="shared" si="7"/>
        <v>1772.66</v>
      </c>
      <c r="I7" s="26">
        <f t="shared" si="8"/>
        <v>0</v>
      </c>
      <c r="J7" s="24">
        <f t="shared" si="9"/>
        <v>0</v>
      </c>
      <c r="K7" s="25">
        <f t="shared" si="10"/>
        <v>1772.66</v>
      </c>
      <c r="L7" s="25">
        <f t="shared" si="11"/>
        <v>1772.66</v>
      </c>
      <c r="M7" s="25">
        <f t="shared" si="12"/>
        <v>1772.66</v>
      </c>
      <c r="N7" s="25">
        <f t="shared" si="13"/>
        <v>1772.66</v>
      </c>
      <c r="O7" s="33" t="s">
        <v>22</v>
      </c>
    </row>
    <row r="8" spans="1:15" s="2" customFormat="1" ht="15.75" x14ac:dyDescent="0.2">
      <c r="A8" s="59" t="s">
        <v>7</v>
      </c>
      <c r="B8" s="60"/>
      <c r="C8" s="60"/>
      <c r="D8" s="60"/>
      <c r="E8" s="59"/>
      <c r="F8" s="59"/>
      <c r="G8" s="59"/>
      <c r="H8" s="59"/>
      <c r="I8" s="27"/>
      <c r="J8" s="27"/>
      <c r="K8" s="27"/>
      <c r="L8" s="28"/>
      <c r="M8" s="29"/>
      <c r="N8" s="30">
        <f>SUM(N5:N7)</f>
        <v>3897.62</v>
      </c>
      <c r="O8" s="6"/>
    </row>
    <row r="9" spans="1:15" x14ac:dyDescent="0.25">
      <c r="A9" s="20"/>
      <c r="B9" s="20"/>
      <c r="C9" s="20"/>
      <c r="D9" s="20"/>
      <c r="E9" s="9"/>
      <c r="F9" s="9"/>
      <c r="G9" s="9"/>
      <c r="H9" s="20"/>
      <c r="I9" s="20"/>
      <c r="J9" s="20"/>
      <c r="K9" s="20"/>
      <c r="L9" s="20"/>
      <c r="M9" s="20"/>
      <c r="N9" s="15"/>
      <c r="O9" s="20"/>
    </row>
    <row r="10" spans="1:15" ht="15" customHeight="1" x14ac:dyDescent="0.25">
      <c r="A10" s="61" t="s">
        <v>26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19"/>
    </row>
    <row r="11" spans="1:15" ht="16.5" customHeight="1" thickBot="1" x14ac:dyDescent="0.3">
      <c r="A11" s="19"/>
      <c r="B11" s="19"/>
      <c r="C11" s="19"/>
      <c r="D11" s="19"/>
      <c r="E11" s="10"/>
      <c r="F11" s="10"/>
      <c r="G11" s="10"/>
      <c r="H11" s="19"/>
      <c r="I11" s="19"/>
      <c r="J11" s="19"/>
      <c r="K11" s="19"/>
      <c r="L11" s="19"/>
      <c r="M11" s="19"/>
      <c r="N11" s="16"/>
      <c r="O11" s="19"/>
    </row>
    <row r="12" spans="1:15" x14ac:dyDescent="0.25">
      <c r="A12" s="62" t="s">
        <v>17</v>
      </c>
      <c r="B12" s="63"/>
      <c r="C12" s="63"/>
      <c r="D12" s="64"/>
      <c r="E12" s="11"/>
      <c r="F12" s="12"/>
      <c r="G12" s="12"/>
      <c r="H12" s="17"/>
      <c r="I12" s="17"/>
    </row>
    <row r="13" spans="1:15" ht="15.75" thickBot="1" x14ac:dyDescent="0.3">
      <c r="A13" s="55" t="s">
        <v>13</v>
      </c>
      <c r="B13" s="55"/>
      <c r="C13" s="55"/>
      <c r="D13" s="55"/>
      <c r="E13" s="11"/>
      <c r="F13" s="12"/>
      <c r="G13" s="12"/>
    </row>
    <row r="14" spans="1:15" x14ac:dyDescent="0.25">
      <c r="A14" s="56" t="s">
        <v>15</v>
      </c>
      <c r="B14" s="56"/>
      <c r="C14" s="56"/>
      <c r="D14" s="56"/>
      <c r="E14" s="11"/>
      <c r="F14" s="12"/>
      <c r="G14" s="12"/>
    </row>
    <row r="15" spans="1:15" ht="16.5" thickBot="1" x14ac:dyDescent="0.3">
      <c r="A15" s="57" t="s">
        <v>14</v>
      </c>
      <c r="B15" s="57"/>
      <c r="C15" s="57"/>
      <c r="D15" s="57"/>
      <c r="E15" s="13"/>
      <c r="F15" s="14"/>
      <c r="G15" s="14"/>
      <c r="H15" s="7"/>
      <c r="I15" s="7"/>
      <c r="J15" s="7"/>
      <c r="K15" s="7"/>
      <c r="L15" s="7"/>
      <c r="M15" s="7"/>
      <c r="N15" s="18"/>
      <c r="O15" s="7"/>
    </row>
  </sheetData>
  <mergeCells count="16">
    <mergeCell ref="A13:D13"/>
    <mergeCell ref="A14:D14"/>
    <mergeCell ref="A15:D15"/>
    <mergeCell ref="O3:O4"/>
    <mergeCell ref="A8:H8"/>
    <mergeCell ref="A10:N10"/>
    <mergeCell ref="A12:D12"/>
    <mergeCell ref="A2:K2"/>
    <mergeCell ref="A3:A4"/>
    <mergeCell ref="B3:B4"/>
    <mergeCell ref="C3:C4"/>
    <mergeCell ref="D3:D4"/>
    <mergeCell ref="E3:G3"/>
    <mergeCell ref="H3:J3"/>
    <mergeCell ref="K3:N3"/>
    <mergeCell ref="L1:O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ГЛАВНЫЙ ИНЖЕНЕР</cp:lastModifiedBy>
  <cp:lastPrinted>2026-08-05T12:57:13Z</cp:lastPrinted>
  <dcterms:created xsi:type="dcterms:W3CDTF">2014-01-15T18:15:09Z</dcterms:created>
  <dcterms:modified xsi:type="dcterms:W3CDTF">2026-09-01T11:53:57Z</dcterms:modified>
</cp:coreProperties>
</file>