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19"/>
  <workbookPr defaultThemeVersion="124226"/>
  <mc:AlternateContent xmlns:mc="http://schemas.openxmlformats.org/markup-compatibility/2006">
    <mc:Choice Requires="x15">
      <x15ac:absPath xmlns:x15ac="http://schemas.microsoft.com/office/spreadsheetml/2010/11/ac" url="Z:\ОЗиДО ФЭУ\2026 год\4. БЕРЕЗКА 2026\20 Стулья ученические (Общежитие)\"/>
    </mc:Choice>
  </mc:AlternateContent>
  <xr:revisionPtr revIDLastSave="0" documentId="13_ncr:1_{A65947D9-664A-4396-9DED-00D36E725CA3}" xr6:coauthVersionLast="47" xr6:coauthVersionMax="47" xr10:uidLastSave="{00000000-0000-0000-0000-000000000000}"/>
  <bookViews>
    <workbookView xWindow="-120" yWindow="-120" windowWidth="29040" windowHeight="15840" xr2:uid="{00000000-000D-0000-FFFF-FFFF00000000}"/>
  </bookViews>
  <sheets>
    <sheet name="Расчет цены " sheetId="3" r:id="rId1"/>
    <sheet name="Лист1" sheetId="4" r:id="rId2"/>
  </sheets>
  <definedNames>
    <definedName name="_xlnm._FilterDatabase" localSheetId="0" hidden="1">'Расчет цены '!$A$10:$S$11</definedName>
    <definedName name="OLE_LINK16" localSheetId="0">'Расчет цены '!#REF!</definedName>
    <definedName name="_xlnm.Print_Titles" localSheetId="0">'Расчет цены '!$8:$10</definedName>
    <definedName name="_xlnm.Print_Area" localSheetId="0">'Расчет цены '!$A$1:$N$30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1" i="3" l="1"/>
  <c r="N11" i="3" s="1"/>
  <c r="L11" i="3"/>
  <c r="K11" i="3"/>
  <c r="H11" i="3"/>
  <c r="I11" i="3" s="1"/>
  <c r="J11" i="3" s="1"/>
  <c r="N12" i="3" l="1"/>
  <c r="E14" i="3" s="1"/>
</calcChain>
</file>

<file path=xl/sharedStrings.xml><?xml version="1.0" encoding="utf-8"?>
<sst xmlns="http://schemas.openxmlformats.org/spreadsheetml/2006/main" count="32" uniqueCount="32">
  <si>
    <t>Ед. изм</t>
  </si>
  <si>
    <t>Кол-во</t>
  </si>
  <si>
    <t>Коммерческие предложения (руб./ед.изм.)</t>
  </si>
  <si>
    <t xml:space="preserve">Средняя арифметическая цена за единицу     &lt;ц&gt; </t>
  </si>
  <si>
    <t>Цена за единицу изм. (руб.)</t>
  </si>
  <si>
    <t>Н(М)ЦК  определяемая методом сопоставимых рыночных цен (анализа рынка)*</t>
  </si>
  <si>
    <t>Источник ценовой информации № 1</t>
  </si>
  <si>
    <t>Источник ценовой информации № 2</t>
  </si>
  <si>
    <t>Источник ценовой информации № 3</t>
  </si>
  <si>
    <t xml:space="preserve">Среднее квадратичное отклонение </t>
  </si>
  <si>
    <r>
      <t xml:space="preserve">коэффициент вариации цен V (%)                    </t>
    </r>
    <r>
      <rPr>
        <i/>
        <sz val="9"/>
        <color indexed="8"/>
        <rFont val="Times New Roman"/>
        <family val="1"/>
        <charset val="204"/>
      </rPr>
      <t>(не должен превышать 33%)</t>
    </r>
  </si>
  <si>
    <t>ИТОГО:</t>
  </si>
  <si>
    <t xml:space="preserve">Наименование </t>
  </si>
  <si>
    <t>При определении начальной (максимальной) цены договора использовался метод сопоставимых рыночных цен (анализа рынка). Формирование цены осуществлялось на основании мониторинга рынка услуг путем сбора ценовых (коммерческих) предложений от организаций, поставляющие товары, аналогичные предмету договора</t>
  </si>
  <si>
    <t>Согласовано:</t>
  </si>
  <si>
    <t>Начальная (максимальная) цена договора составляет:</t>
  </si>
  <si>
    <t>ОПРЕДЕЛЕНИЕ  И ОБОСНОВАНИЕ НАЧАЛЬНОЙ (МАКСИМАЛЬНОЙ) ЦЕНЫ КОНТРАКТА</t>
  </si>
  <si>
    <r>
      <rPr>
        <b/>
        <sz val="10"/>
        <color indexed="8"/>
        <rFont val="Times New Roman"/>
        <family val="1"/>
        <charset val="204"/>
      </rPr>
      <t>Расчет Н(М)ЦК по формуле</t>
    </r>
    <r>
      <rPr>
        <sz val="10"/>
        <color indexed="8"/>
        <rFont val="Times New Roman"/>
        <family val="1"/>
        <charset val="204"/>
      </rPr>
      <t xml:space="preserve">                                           </t>
    </r>
    <r>
      <rPr>
        <sz val="9"/>
        <color indexed="8"/>
        <rFont val="Times New Roman"/>
        <family val="1"/>
        <charset val="204"/>
      </rPr>
      <t>v - количество (объем) закупаемого товара (работы, услуги); n - количество значений, используемых в расчете; i - номер источника ценовой информации;
     - цена единицы</t>
    </r>
  </si>
  <si>
    <t>Оценка однородности совокупности значений выявленных цен, используемых в расчете Н(М)ЦК</t>
  </si>
  <si>
    <t>Н(М)ЦК с учетом средней цены за единицу (руб.)</t>
  </si>
  <si>
    <t>Расчет начальной (максимальной) цены договора  с соблюдением требований Федерального закона "О контрактной системе в сфере закупок товаров, работ, услуг для обеспечения государственных и муниципальных нужд" от 05.04.2013 N 44-ФЗ</t>
  </si>
  <si>
    <t>Расчет начальной (максимальной) цены договора  с соблюдением требований Федерального закона "О контрактной системе в сфере закупок товаров, работ, услуг для обеспечения государственных и муниципальных нужд" от 05.04.2013 N 44-ФЗ,  «Методических рекомендаций по применению методов определения начальной (максимальной) цены контракта, цены контракта, заключаемого с единственным поставщиком (подрядчиком, исполнителем)», утвержденных Приказом Минэкономразвития России от 02.10.2013 г. № 567</t>
  </si>
  <si>
    <t>шт</t>
  </si>
  <si>
    <t>Председатель Комиссии по осуществлению закупки      __________________________Л.Н. Елистратова</t>
  </si>
  <si>
    <t>Член Комиссии по осуществлению закупки      _________________________________И.А. Донскова</t>
  </si>
  <si>
    <t>Член Комиссии по осуществлению закупки      ______________________________В.В. Луканцов</t>
  </si>
  <si>
    <t>Член Комиссии по осуществлению закупки      _______________________________И.А. Захаркин</t>
  </si>
  <si>
    <t>Цена за единицу (минимальная цена) (руб.)</t>
  </si>
  <si>
    <t>Стул ученический</t>
  </si>
  <si>
    <t>Начальная (максимальная) цена договора на поставку стульев ученических в общежитие №1 РГУ имени С.А. Есенина, расположенное по адресу: г. Рязань, ул. Урицкого, д. 22, с последующей сборкой и установкой  определена на основе минимальной цены 3-х коммерческих предложений методом анализа рынка (всего запрошено 3 коммерческих предложений)</t>
  </si>
  <si>
    <t xml:space="preserve"> Поставка стульев ученических в общежитие №1 РГУ имени С.А. Есенина, расположенное по адресу: г. Рязань, ул. Урицкого, д. 22, с последующей сборкой и установкой</t>
  </si>
  <si>
    <t>(Пятьсот девяносто семь тысяч пятьсот двадцать) рублей 00 копеек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</si>
</sst>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204"/>
      <scheme val="minor"/>
    </font>
    <font>
      <b/>
      <sz val="10"/>
      <color indexed="8"/>
      <name val="Times New Roman"/>
      <family val="1"/>
      <charset val="204"/>
    </font>
    <font>
      <sz val="10"/>
      <color indexed="8"/>
      <name val="Times New Roman"/>
      <family val="1"/>
      <charset val="204"/>
    </font>
    <font>
      <b/>
      <sz val="12"/>
      <color indexed="8"/>
      <name val="Times New Roman"/>
      <family val="1"/>
      <charset val="204"/>
    </font>
    <font>
      <sz val="10"/>
      <color indexed="8"/>
      <name val="Times New Roman"/>
      <family val="1"/>
      <charset val="204"/>
    </font>
    <font>
      <b/>
      <sz val="10"/>
      <color indexed="8"/>
      <name val="Times New Roman"/>
      <family val="1"/>
      <charset val="204"/>
    </font>
    <font>
      <i/>
      <sz val="9"/>
      <color indexed="8"/>
      <name val="Times New Roman"/>
      <family val="1"/>
      <charset val="204"/>
    </font>
    <font>
      <sz val="9"/>
      <color indexed="8"/>
      <name val="Times New Roman"/>
      <family val="1"/>
      <charset val="204"/>
    </font>
    <font>
      <sz val="10"/>
      <color rgb="FF000000"/>
      <name val="Arial Cyr"/>
    </font>
    <font>
      <b/>
      <sz val="9"/>
      <color indexed="8"/>
      <name val="Times New Roman"/>
      <family val="1"/>
      <charset val="204"/>
    </font>
    <font>
      <sz val="14"/>
      <color indexed="8"/>
      <name val="Times New Roman"/>
      <family val="1"/>
      <charset val="204"/>
    </font>
    <font>
      <sz val="11"/>
      <color theme="1"/>
      <name val="Times New Roman"/>
      <family val="1"/>
      <charset val="204"/>
    </font>
    <font>
      <b/>
      <sz val="11"/>
      <color rgb="FF0A0A0A"/>
      <name val="Times New Roman"/>
      <family val="1"/>
      <charset val="204"/>
    </font>
    <font>
      <b/>
      <sz val="11"/>
      <color indexed="8"/>
      <name val="Times New Roman"/>
      <family val="1"/>
      <charset val="204"/>
    </font>
    <font>
      <sz val="11"/>
      <color indexed="8"/>
      <name val="Times New Roman"/>
      <family val="1"/>
      <charset val="204"/>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9" fontId="8" fillId="0" borderId="2">
      <alignment vertical="top" wrapText="1"/>
    </xf>
  </cellStyleXfs>
  <cellXfs count="39">
    <xf numFmtId="0" fontId="0" fillId="0" borderId="0" xfId="0"/>
    <xf numFmtId="0" fontId="4" fillId="0" borderId="0" xfId="0" applyFont="1"/>
    <xf numFmtId="0" fontId="2" fillId="0" borderId="0" xfId="0" applyFont="1"/>
    <xf numFmtId="4" fontId="3" fillId="0" borderId="1" xfId="0" applyNumberFormat="1" applyFont="1" applyBorder="1" applyAlignment="1">
      <alignment horizontal="center" vertical="center" wrapText="1"/>
    </xf>
    <xf numFmtId="4" fontId="4" fillId="0" borderId="0" xfId="0" applyNumberFormat="1" applyFont="1"/>
    <xf numFmtId="2" fontId="1" fillId="0" borderId="1" xfId="0" applyNumberFormat="1" applyFont="1" applyBorder="1" applyAlignment="1">
      <alignment horizontal="center" vertical="top" wrapText="1"/>
    </xf>
    <xf numFmtId="4" fontId="2" fillId="0" borderId="0" xfId="0" applyNumberFormat="1" applyFont="1"/>
    <xf numFmtId="4" fontId="10" fillId="0" borderId="0" xfId="0" applyNumberFormat="1" applyFont="1"/>
    <xf numFmtId="0" fontId="1" fillId="0" borderId="4" xfId="0" applyFont="1" applyBorder="1" applyAlignment="1">
      <alignment horizontal="center" vertical="top" wrapText="1"/>
    </xf>
    <xf numFmtId="4" fontId="1" fillId="0" borderId="1" xfId="0" applyNumberFormat="1" applyFont="1" applyBorder="1" applyAlignment="1">
      <alignment horizontal="center" vertical="center" wrapText="1"/>
    </xf>
    <xf numFmtId="4" fontId="2"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4" fontId="12" fillId="0" borderId="1" xfId="0" applyNumberFormat="1" applyFont="1" applyBorder="1" applyAlignment="1">
      <alignment horizontal="center" vertical="center"/>
    </xf>
    <xf numFmtId="4" fontId="1" fillId="0" borderId="4" xfId="0" applyNumberFormat="1" applyFont="1" applyBorder="1" applyAlignment="1">
      <alignment horizontal="center" vertical="center" wrapText="1"/>
    </xf>
    <xf numFmtId="0" fontId="1" fillId="0" borderId="4" xfId="0" applyFont="1" applyBorder="1" applyAlignment="1">
      <alignment horizontal="center" vertical="center" wrapText="1"/>
    </xf>
    <xf numFmtId="0" fontId="14" fillId="0" borderId="6" xfId="0" applyFont="1" applyBorder="1" applyAlignment="1">
      <alignment vertical="center"/>
    </xf>
    <xf numFmtId="0" fontId="1" fillId="0" borderId="1"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9" fillId="0" borderId="0" xfId="0" applyFont="1" applyAlignment="1">
      <alignment horizontal="center"/>
    </xf>
    <xf numFmtId="0" fontId="1" fillId="0" borderId="1" xfId="0" applyFont="1" applyBorder="1" applyAlignment="1">
      <alignment horizontal="center" vertical="top" wrapText="1"/>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Border="1" applyAlignment="1">
      <alignment horizontal="center" vertical="top" wrapText="1"/>
    </xf>
    <xf numFmtId="0" fontId="2" fillId="0" borderId="1" xfId="0" applyFont="1" applyBorder="1" applyAlignment="1">
      <alignment horizontal="center" vertical="top" wrapText="1"/>
    </xf>
    <xf numFmtId="0" fontId="2" fillId="0" borderId="4" xfId="0" applyFont="1" applyBorder="1" applyAlignment="1">
      <alignment horizontal="center" vertical="top" wrapText="1"/>
    </xf>
    <xf numFmtId="0" fontId="5" fillId="0" borderId="1" xfId="0" applyFont="1" applyBorder="1" applyAlignment="1">
      <alignment horizontal="center" vertical="top" wrapText="1"/>
    </xf>
    <xf numFmtId="0" fontId="5" fillId="0" borderId="4" xfId="0" applyFont="1" applyBorder="1" applyAlignment="1">
      <alignment horizontal="center" vertical="top" wrapText="1"/>
    </xf>
    <xf numFmtId="0" fontId="3" fillId="0" borderId="0" xfId="0" applyFont="1" applyAlignment="1">
      <alignment horizontal="right" vertical="center"/>
    </xf>
    <xf numFmtId="4" fontId="3" fillId="0" borderId="0" xfId="0" applyNumberFormat="1" applyFont="1" applyAlignment="1">
      <alignment horizontal="center" vertical="center"/>
    </xf>
    <xf numFmtId="0" fontId="1" fillId="0" borderId="0" xfId="0" applyFont="1" applyAlignment="1">
      <alignment horizontal="center"/>
    </xf>
    <xf numFmtId="0" fontId="3" fillId="0" borderId="0" xfId="0" applyFont="1" applyAlignment="1">
      <alignment horizontal="center" wrapText="1"/>
    </xf>
    <xf numFmtId="0" fontId="3" fillId="0" borderId="0" xfId="0" applyFont="1" applyAlignment="1">
      <alignment horizontal="center" vertical="top" wrapText="1"/>
    </xf>
    <xf numFmtId="2" fontId="1" fillId="0" borderId="1" xfId="0" applyNumberFormat="1" applyFont="1" applyBorder="1" applyAlignment="1">
      <alignment horizontal="center" vertical="top" wrapText="1"/>
    </xf>
    <xf numFmtId="0" fontId="1" fillId="0" borderId="0" xfId="0" applyFont="1" applyAlignment="1">
      <alignment horizontal="center" wrapText="1"/>
    </xf>
    <xf numFmtId="4" fontId="3" fillId="0" borderId="0" xfId="0" applyNumberFormat="1" applyFont="1" applyAlignment="1">
      <alignment horizontal="left" vertical="center"/>
    </xf>
    <xf numFmtId="2" fontId="13" fillId="0" borderId="1" xfId="0" applyNumberFormat="1" applyFont="1" applyBorder="1" applyAlignment="1">
      <alignment horizontal="center" vertical="center" wrapText="1"/>
    </xf>
    <xf numFmtId="4" fontId="3" fillId="0" borderId="5" xfId="0" applyNumberFormat="1" applyFont="1" applyBorder="1" applyAlignment="1">
      <alignment horizontal="center" vertical="center" wrapText="1"/>
    </xf>
  </cellXfs>
  <cellStyles count="2">
    <cellStyle name="st12" xfId="1" xr:uid="{00000000-0005-0000-0000-000000000000}"/>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wmf"/><Relationship Id="rId1" Type="http://schemas.openxmlformats.org/officeDocument/2006/relationships/image" Target="../media/image1.wmf"/><Relationship Id="rId4" Type="http://schemas.openxmlformats.org/officeDocument/2006/relationships/image" Target="../media/image4.wmf"/></Relationships>
</file>

<file path=xl/drawings/drawing1.xml><?xml version="1.0" encoding="utf-8"?>
<xdr:wsDr xmlns:xdr="http://schemas.openxmlformats.org/drawingml/2006/spreadsheetDrawing" xmlns:a="http://schemas.openxmlformats.org/drawingml/2006/main">
  <xdr:twoCellAnchor>
    <xdr:from>
      <xdr:col>9</xdr:col>
      <xdr:colOff>77881</xdr:colOff>
      <xdr:row>9</xdr:row>
      <xdr:rowOff>58830</xdr:rowOff>
    </xdr:from>
    <xdr:to>
      <xdr:col>9</xdr:col>
      <xdr:colOff>906556</xdr:colOff>
      <xdr:row>9</xdr:row>
      <xdr:rowOff>316005</xdr:rowOff>
    </xdr:to>
    <xdr:pic>
      <xdr:nvPicPr>
        <xdr:cNvPr id="2" name="Picture 1">
          <a:extLst>
            <a:ext uri="{FF2B5EF4-FFF2-40B4-BE49-F238E27FC236}">
              <a16:creationId xmlns:a16="http://schemas.microsoft.com/office/drawing/2014/main" id="{74235C0D-E00F-4ACB-BE7D-80DF27D469B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320057" y="2557742"/>
          <a:ext cx="828675" cy="257175"/>
        </a:xfrm>
        <a:prstGeom prst="rect">
          <a:avLst/>
        </a:prstGeom>
        <a:noFill/>
        <a:ln w="9525">
          <a:noFill/>
          <a:miter lim="800000"/>
          <a:headEnd/>
          <a:tailEnd/>
        </a:ln>
      </xdr:spPr>
    </xdr:pic>
    <xdr:clientData/>
  </xdr:twoCellAnchor>
  <xdr:twoCellAnchor>
    <xdr:from>
      <xdr:col>10</xdr:col>
      <xdr:colOff>219075</xdr:colOff>
      <xdr:row>9</xdr:row>
      <xdr:rowOff>219076</xdr:rowOff>
    </xdr:from>
    <xdr:to>
      <xdr:col>10</xdr:col>
      <xdr:colOff>371475</xdr:colOff>
      <xdr:row>9</xdr:row>
      <xdr:rowOff>447676</xdr:rowOff>
    </xdr:to>
    <xdr:pic>
      <xdr:nvPicPr>
        <xdr:cNvPr id="3" name="Picture 6">
          <a:extLst>
            <a:ext uri="{FF2B5EF4-FFF2-40B4-BE49-F238E27FC236}">
              <a16:creationId xmlns:a16="http://schemas.microsoft.com/office/drawing/2014/main" id="{387E65F3-E0B5-494F-9FB8-B1BA032BA4D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944100" y="3476626"/>
          <a:ext cx="152400" cy="228600"/>
        </a:xfrm>
        <a:prstGeom prst="rect">
          <a:avLst/>
        </a:prstGeom>
        <a:noFill/>
        <a:ln w="9525">
          <a:noFill/>
          <a:miter lim="800000"/>
          <a:headEnd/>
          <a:tailEnd/>
        </a:ln>
      </xdr:spPr>
    </xdr:pic>
    <xdr:clientData/>
  </xdr:twoCellAnchor>
  <xdr:twoCellAnchor>
    <xdr:from>
      <xdr:col>8</xdr:col>
      <xdr:colOff>0</xdr:colOff>
      <xdr:row>9</xdr:row>
      <xdr:rowOff>0</xdr:rowOff>
    </xdr:from>
    <xdr:to>
      <xdr:col>8</xdr:col>
      <xdr:colOff>1000125</xdr:colOff>
      <xdr:row>9</xdr:row>
      <xdr:rowOff>302559</xdr:rowOff>
    </xdr:to>
    <xdr:pic>
      <xdr:nvPicPr>
        <xdr:cNvPr id="4" name="Picture 2">
          <a:extLst>
            <a:ext uri="{FF2B5EF4-FFF2-40B4-BE49-F238E27FC236}">
              <a16:creationId xmlns:a16="http://schemas.microsoft.com/office/drawing/2014/main" id="{67FFBE64-0CEE-4686-A634-5E0C80003058}"/>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211235" y="2498912"/>
          <a:ext cx="1000125" cy="302559"/>
        </a:xfrm>
        <a:prstGeom prst="rect">
          <a:avLst/>
        </a:prstGeom>
        <a:noFill/>
        <a:ln w="9525">
          <a:noFill/>
          <a:miter lim="800000"/>
          <a:headEnd/>
          <a:tailEnd/>
        </a:ln>
      </xdr:spPr>
    </xdr:pic>
    <xdr:clientData/>
  </xdr:twoCellAnchor>
  <xdr:twoCellAnchor>
    <xdr:from>
      <xdr:col>10</xdr:col>
      <xdr:colOff>19050</xdr:colOff>
      <xdr:row>8</xdr:row>
      <xdr:rowOff>1600200</xdr:rowOff>
    </xdr:from>
    <xdr:to>
      <xdr:col>10</xdr:col>
      <xdr:colOff>1504950</xdr:colOff>
      <xdr:row>8</xdr:row>
      <xdr:rowOff>1962150</xdr:rowOff>
    </xdr:to>
    <xdr:pic>
      <xdr:nvPicPr>
        <xdr:cNvPr id="5" name="Picture 5">
          <a:extLst>
            <a:ext uri="{FF2B5EF4-FFF2-40B4-BE49-F238E27FC236}">
              <a16:creationId xmlns:a16="http://schemas.microsoft.com/office/drawing/2014/main" id="{9702808D-053F-405E-B848-830C18A1852B}"/>
            </a:ext>
          </a:extLst>
        </xdr:cNvPr>
        <xdr:cNvPicPr>
          <a:picLocks noChangeAspect="1" noChangeArrowheads="1"/>
        </xdr:cNvPicPr>
      </xdr:nvPicPr>
      <xdr:blipFill>
        <a:blip xmlns:r="http://schemas.openxmlformats.org/officeDocument/2006/relationships" r:embed="rId4"/>
        <a:srcRect/>
        <a:stretch>
          <a:fillRect/>
        </a:stretch>
      </xdr:blipFill>
      <xdr:spPr bwMode="auto">
        <a:xfrm>
          <a:off x="9744075" y="3257550"/>
          <a:ext cx="1466850" cy="0"/>
        </a:xfrm>
        <a:prstGeom prst="rect">
          <a:avLst/>
        </a:prstGeom>
        <a:noFill/>
        <a:ln w="9525">
          <a:noFill/>
          <a:miter lim="800000"/>
          <a:headEnd/>
          <a:tailEnd/>
        </a:ln>
      </xdr:spPr>
    </xdr:pic>
    <xdr:clientData/>
  </xdr:twoCellAnchor>
  <xdr:twoCellAnchor>
    <xdr:from>
      <xdr:col>10</xdr:col>
      <xdr:colOff>266700</xdr:colOff>
      <xdr:row>8</xdr:row>
      <xdr:rowOff>1400175</xdr:rowOff>
    </xdr:from>
    <xdr:to>
      <xdr:col>10</xdr:col>
      <xdr:colOff>419100</xdr:colOff>
      <xdr:row>8</xdr:row>
      <xdr:rowOff>1628775</xdr:rowOff>
    </xdr:to>
    <xdr:pic>
      <xdr:nvPicPr>
        <xdr:cNvPr id="6" name="Picture 5">
          <a:extLst>
            <a:ext uri="{FF2B5EF4-FFF2-40B4-BE49-F238E27FC236}">
              <a16:creationId xmlns:a16="http://schemas.microsoft.com/office/drawing/2014/main" id="{4FE32376-EC78-4435-95F6-62989D80ACDF}"/>
            </a:ext>
          </a:extLst>
        </xdr:cNvPr>
        <xdr:cNvPicPr>
          <a:picLocks noChangeAspect="1" noChangeArrowheads="1"/>
        </xdr:cNvPicPr>
      </xdr:nvPicPr>
      <xdr:blipFill>
        <a:blip xmlns:r="http://schemas.openxmlformats.org/officeDocument/2006/relationships" r:embed="rId2"/>
        <a:srcRect/>
        <a:stretch>
          <a:fillRect/>
        </a:stretch>
      </xdr:blipFill>
      <xdr:spPr bwMode="auto">
        <a:xfrm>
          <a:off x="9991725" y="3257550"/>
          <a:ext cx="152400" cy="0"/>
        </a:xfrm>
        <a:prstGeom prst="rect">
          <a:avLst/>
        </a:prstGeom>
        <a:noFill/>
        <a:ln w="9525">
          <a:noFill/>
          <a:miter lim="800000"/>
          <a:headEnd/>
          <a:tailEnd/>
        </a:ln>
      </xdr:spPr>
    </xdr:pic>
    <xdr:clientData/>
  </xdr:twoCellAnchor>
  <xdr:twoCellAnchor>
    <xdr:from>
      <xdr:col>10</xdr:col>
      <xdr:colOff>73819</xdr:colOff>
      <xdr:row>9</xdr:row>
      <xdr:rowOff>511969</xdr:rowOff>
    </xdr:from>
    <xdr:to>
      <xdr:col>10</xdr:col>
      <xdr:colOff>1454944</xdr:colOff>
      <xdr:row>9</xdr:row>
      <xdr:rowOff>816769</xdr:rowOff>
    </xdr:to>
    <xdr:pic>
      <xdr:nvPicPr>
        <xdr:cNvPr id="8" name="Picture 6">
          <a:extLst>
            <a:ext uri="{FF2B5EF4-FFF2-40B4-BE49-F238E27FC236}">
              <a16:creationId xmlns:a16="http://schemas.microsoft.com/office/drawing/2014/main" id="{D70B0E7A-4EA7-44E0-84F2-3BE700403CC5}"/>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9798844" y="3769519"/>
          <a:ext cx="1381125" cy="3048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30"/>
  <sheetViews>
    <sheetView tabSelected="1" view="pageBreakPreview" zoomScale="85" zoomScaleNormal="85" zoomScaleSheetLayoutView="85" workbookViewId="0">
      <selection activeCell="A7" sqref="A7:N7"/>
    </sheetView>
  </sheetViews>
  <sheetFormatPr defaultColWidth="9.140625" defaultRowHeight="12.75" x14ac:dyDescent="0.2"/>
  <cols>
    <col min="1" max="1" width="3.140625" style="1" customWidth="1"/>
    <col min="2" max="2" width="76.85546875" style="1" customWidth="1"/>
    <col min="3" max="3" width="11.28515625" style="1" bestFit="1" customWidth="1"/>
    <col min="4" max="4" width="12.42578125" style="1" customWidth="1"/>
    <col min="5" max="5" width="14.85546875" style="1" customWidth="1"/>
    <col min="6" max="7" width="12.7109375" style="2" customWidth="1"/>
    <col min="8" max="8" width="19" style="1" customWidth="1"/>
    <col min="9" max="9" width="15.42578125" style="1" customWidth="1"/>
    <col min="10" max="10" width="14.28515625" style="1" customWidth="1"/>
    <col min="11" max="11" width="20.5703125" style="1" customWidth="1"/>
    <col min="12" max="12" width="13" style="1" customWidth="1"/>
    <col min="13" max="13" width="14.5703125" style="1" bestFit="1" customWidth="1"/>
    <col min="14" max="14" width="19" style="1" customWidth="1"/>
    <col min="15" max="16384" width="9.140625" style="1"/>
  </cols>
  <sheetData>
    <row r="1" spans="1:19" x14ac:dyDescent="0.2">
      <c r="J1" s="2"/>
    </row>
    <row r="2" spans="1:19" ht="27.75" customHeight="1" x14ac:dyDescent="0.2">
      <c r="A2" s="31" t="s">
        <v>16</v>
      </c>
      <c r="B2" s="31"/>
      <c r="C2" s="31"/>
      <c r="D2" s="31"/>
      <c r="E2" s="31"/>
      <c r="F2" s="31"/>
      <c r="G2" s="31"/>
      <c r="H2" s="31"/>
      <c r="I2" s="31"/>
      <c r="J2" s="31"/>
      <c r="K2" s="31"/>
      <c r="L2" s="31"/>
      <c r="M2" s="31"/>
      <c r="N2" s="31"/>
    </row>
    <row r="3" spans="1:19" ht="27.75" customHeight="1" x14ac:dyDescent="0.2">
      <c r="A3" s="35" t="s">
        <v>13</v>
      </c>
      <c r="B3" s="35"/>
      <c r="C3" s="35"/>
      <c r="D3" s="35"/>
      <c r="E3" s="35"/>
      <c r="F3" s="35"/>
      <c r="G3" s="35"/>
      <c r="H3" s="35"/>
      <c r="I3" s="35"/>
      <c r="J3" s="35"/>
      <c r="K3" s="35"/>
      <c r="L3" s="35"/>
      <c r="M3" s="35"/>
      <c r="N3" s="35"/>
    </row>
    <row r="4" spans="1:19" s="2" customFormat="1" ht="12.75" customHeight="1" x14ac:dyDescent="0.3">
      <c r="A4" s="20" t="s">
        <v>20</v>
      </c>
      <c r="B4" s="20"/>
      <c r="C4" s="20"/>
      <c r="D4" s="20"/>
      <c r="E4" s="20"/>
      <c r="F4" s="20"/>
      <c r="G4" s="20"/>
      <c r="H4" s="20"/>
      <c r="I4" s="20"/>
      <c r="J4" s="20"/>
      <c r="K4" s="20"/>
      <c r="L4" s="20"/>
      <c r="M4" s="20"/>
      <c r="N4" s="20"/>
      <c r="O4" s="6"/>
      <c r="P4" s="6"/>
      <c r="Q4" s="6"/>
      <c r="R4" s="7"/>
      <c r="S4" s="7"/>
    </row>
    <row r="5" spans="1:19" ht="27.75" customHeight="1" x14ac:dyDescent="0.2">
      <c r="A5" s="35" t="s">
        <v>29</v>
      </c>
      <c r="B5" s="35"/>
      <c r="C5" s="35"/>
      <c r="D5" s="35"/>
      <c r="E5" s="35"/>
      <c r="F5" s="35"/>
      <c r="G5" s="35"/>
      <c r="H5" s="35"/>
      <c r="I5" s="35"/>
      <c r="J5" s="35"/>
      <c r="K5" s="35"/>
      <c r="L5" s="35"/>
      <c r="M5" s="35"/>
      <c r="N5" s="35"/>
    </row>
    <row r="6" spans="1:19" ht="61.15" customHeight="1" x14ac:dyDescent="0.25">
      <c r="A6" s="32" t="s">
        <v>21</v>
      </c>
      <c r="B6" s="32"/>
      <c r="C6" s="32"/>
      <c r="D6" s="32"/>
      <c r="E6" s="32"/>
      <c r="F6" s="32"/>
      <c r="G6" s="32"/>
      <c r="H6" s="32"/>
      <c r="I6" s="32"/>
      <c r="J6" s="32"/>
      <c r="K6" s="32"/>
      <c r="L6" s="32"/>
      <c r="M6" s="32"/>
      <c r="N6" s="32"/>
    </row>
    <row r="7" spans="1:19" ht="22.5" customHeight="1" x14ac:dyDescent="0.2">
      <c r="A7" s="33" t="s">
        <v>30</v>
      </c>
      <c r="B7" s="33"/>
      <c r="C7" s="33"/>
      <c r="D7" s="33"/>
      <c r="E7" s="33"/>
      <c r="F7" s="33"/>
      <c r="G7" s="33"/>
      <c r="H7" s="33"/>
      <c r="I7" s="33"/>
      <c r="J7" s="33"/>
      <c r="K7" s="33"/>
      <c r="L7" s="33"/>
      <c r="M7" s="33"/>
      <c r="N7" s="33"/>
    </row>
    <row r="8" spans="1:19" ht="28.5" customHeight="1" x14ac:dyDescent="0.2">
      <c r="A8" s="22"/>
      <c r="B8" s="22" t="s">
        <v>12</v>
      </c>
      <c r="C8" s="22" t="s">
        <v>0</v>
      </c>
      <c r="D8" s="22" t="s">
        <v>1</v>
      </c>
      <c r="E8" s="22" t="s">
        <v>2</v>
      </c>
      <c r="F8" s="22"/>
      <c r="G8" s="22"/>
      <c r="H8" s="34" t="s">
        <v>18</v>
      </c>
      <c r="I8" s="34"/>
      <c r="J8" s="34"/>
      <c r="K8" s="21" t="s">
        <v>5</v>
      </c>
      <c r="L8" s="21"/>
      <c r="M8" s="21"/>
      <c r="N8" s="21"/>
    </row>
    <row r="9" spans="1:19" ht="72" customHeight="1" x14ac:dyDescent="0.2">
      <c r="A9" s="22"/>
      <c r="B9" s="22"/>
      <c r="C9" s="22"/>
      <c r="D9" s="22"/>
      <c r="E9" s="22" t="s">
        <v>6</v>
      </c>
      <c r="F9" s="22" t="s">
        <v>7</v>
      </c>
      <c r="G9" s="22" t="s">
        <v>8</v>
      </c>
      <c r="H9" s="21" t="s">
        <v>3</v>
      </c>
      <c r="I9" s="5" t="s">
        <v>9</v>
      </c>
      <c r="J9" s="5" t="s">
        <v>10</v>
      </c>
      <c r="K9" s="25" t="s">
        <v>17</v>
      </c>
      <c r="L9" s="27" t="s">
        <v>4</v>
      </c>
      <c r="M9" s="21" t="s">
        <v>27</v>
      </c>
      <c r="N9" s="21" t="s">
        <v>19</v>
      </c>
    </row>
    <row r="10" spans="1:19" ht="39" customHeight="1" x14ac:dyDescent="0.2">
      <c r="A10" s="23"/>
      <c r="B10" s="23"/>
      <c r="C10" s="23"/>
      <c r="D10" s="23"/>
      <c r="E10" s="23"/>
      <c r="F10" s="23"/>
      <c r="G10" s="23"/>
      <c r="H10" s="24"/>
      <c r="I10" s="8"/>
      <c r="J10" s="8"/>
      <c r="K10" s="26"/>
      <c r="L10" s="28"/>
      <c r="M10" s="24"/>
      <c r="N10" s="24"/>
    </row>
    <row r="11" spans="1:19" ht="39" customHeight="1" x14ac:dyDescent="0.2">
      <c r="A11" s="16">
        <v>1</v>
      </c>
      <c r="B11" s="14" t="s">
        <v>28</v>
      </c>
      <c r="C11" s="11" t="s">
        <v>22</v>
      </c>
      <c r="D11" s="14">
        <v>97</v>
      </c>
      <c r="E11" s="13">
        <v>6160</v>
      </c>
      <c r="F11" s="13">
        <v>6468</v>
      </c>
      <c r="G11" s="13">
        <v>6345</v>
      </c>
      <c r="H11" s="9">
        <f t="shared" ref="H11" si="0">AVERAGE(E11:G11)</f>
        <v>6324.333333333333</v>
      </c>
      <c r="I11" s="9">
        <f t="shared" ref="I11" si="1">SQRT(((SUM((POWER(E11-H11,2)),(POWER(F11-H11,2)),(POWER(G11-H11,2)))/(COLUMNS(E11:G11)-1))))</f>
        <v>155.03655482928318</v>
      </c>
      <c r="J11" s="9">
        <f t="shared" ref="J11" si="2">I11/H11*100</f>
        <v>2.4514292125011834</v>
      </c>
      <c r="K11" s="10">
        <f t="shared" ref="K11" si="3">((D11/3)*(SUM(E11:G11)))</f>
        <v>613460.33333333337</v>
      </c>
      <c r="L11" s="9">
        <f t="shared" ref="L11" si="4">AVERAGE(E11:G11)</f>
        <v>6324.333333333333</v>
      </c>
      <c r="M11" s="12">
        <f t="shared" ref="M11" si="5">MIN(E11:G11)</f>
        <v>6160</v>
      </c>
      <c r="N11" s="3">
        <f t="shared" ref="N11" si="6">M11*D11</f>
        <v>597520</v>
      </c>
    </row>
    <row r="12" spans="1:19" ht="33" customHeight="1" x14ac:dyDescent="0.2">
      <c r="A12" s="15"/>
      <c r="B12" s="17"/>
      <c r="C12" s="18"/>
      <c r="D12" s="18"/>
      <c r="E12" s="18"/>
      <c r="F12" s="18"/>
      <c r="G12" s="18"/>
      <c r="H12" s="18"/>
      <c r="I12" s="18"/>
      <c r="J12" s="19"/>
      <c r="K12" s="37" t="s">
        <v>11</v>
      </c>
      <c r="L12" s="37"/>
      <c r="M12" s="37"/>
      <c r="N12" s="38">
        <f>SUM(N10:N11)</f>
        <v>597520</v>
      </c>
    </row>
    <row r="13" spans="1:19" ht="12.75" customHeight="1" x14ac:dyDescent="0.2">
      <c r="N13" s="4"/>
    </row>
    <row r="14" spans="1:19" x14ac:dyDescent="0.2">
      <c r="A14" s="29" t="s">
        <v>15</v>
      </c>
      <c r="B14" s="29"/>
      <c r="C14" s="29"/>
      <c r="D14" s="29"/>
      <c r="E14" s="30">
        <f>N12</f>
        <v>597520</v>
      </c>
      <c r="F14" s="36" t="s">
        <v>31</v>
      </c>
      <c r="G14" s="36"/>
      <c r="H14" s="36"/>
      <c r="I14" s="36"/>
      <c r="J14" s="36"/>
      <c r="K14" s="36"/>
      <c r="L14" s="36"/>
      <c r="M14" s="36"/>
      <c r="N14" s="36"/>
    </row>
    <row r="15" spans="1:19" x14ac:dyDescent="0.2">
      <c r="A15" s="29"/>
      <c r="B15" s="29"/>
      <c r="C15" s="29"/>
      <c r="D15" s="29"/>
      <c r="E15" s="30"/>
      <c r="F15" s="36"/>
      <c r="G15" s="36"/>
      <c r="H15" s="36"/>
      <c r="I15" s="36"/>
      <c r="J15" s="36"/>
      <c r="K15" s="36"/>
      <c r="L15" s="36"/>
      <c r="M15" s="36"/>
      <c r="N15" s="36"/>
    </row>
    <row r="16" spans="1:19" x14ac:dyDescent="0.2">
      <c r="B16" s="1" t="s">
        <v>14</v>
      </c>
    </row>
    <row r="18" spans="2:2" x14ac:dyDescent="0.2">
      <c r="B18" s="2" t="s">
        <v>23</v>
      </c>
    </row>
    <row r="19" spans="2:2" x14ac:dyDescent="0.2">
      <c r="B19" s="2"/>
    </row>
    <row r="21" spans="2:2" x14ac:dyDescent="0.2">
      <c r="B21" s="2" t="s">
        <v>24</v>
      </c>
    </row>
    <row r="22" spans="2:2" x14ac:dyDescent="0.2">
      <c r="B22" s="2"/>
    </row>
    <row r="23" spans="2:2" x14ac:dyDescent="0.2">
      <c r="B23" s="2"/>
    </row>
    <row r="24" spans="2:2" x14ac:dyDescent="0.2">
      <c r="B24" s="2" t="s">
        <v>25</v>
      </c>
    </row>
    <row r="25" spans="2:2" x14ac:dyDescent="0.2">
      <c r="B25" s="2"/>
    </row>
    <row r="27" spans="2:2" x14ac:dyDescent="0.2">
      <c r="B27" s="2" t="s">
        <v>26</v>
      </c>
    </row>
    <row r="30" spans="2:2" x14ac:dyDescent="0.2">
      <c r="B30" s="2"/>
    </row>
  </sheetData>
  <autoFilter ref="A10:S11" xr:uid="{00000000-0009-0000-0000-000000000000}"/>
  <mergeCells count="26">
    <mergeCell ref="A14:D15"/>
    <mergeCell ref="E14:E15"/>
    <mergeCell ref="A2:N2"/>
    <mergeCell ref="A6:N6"/>
    <mergeCell ref="A7:N7"/>
    <mergeCell ref="A8:A10"/>
    <mergeCell ref="B8:B10"/>
    <mergeCell ref="C8:C10"/>
    <mergeCell ref="D8:D10"/>
    <mergeCell ref="E8:G8"/>
    <mergeCell ref="H8:J8"/>
    <mergeCell ref="A3:N3"/>
    <mergeCell ref="N9:N10"/>
    <mergeCell ref="A5:N5"/>
    <mergeCell ref="F14:N15"/>
    <mergeCell ref="K12:M12"/>
    <mergeCell ref="B12:J12"/>
    <mergeCell ref="A4:N4"/>
    <mergeCell ref="K8:N8"/>
    <mergeCell ref="G9:G10"/>
    <mergeCell ref="H9:H10"/>
    <mergeCell ref="E9:E10"/>
    <mergeCell ref="F9:F10"/>
    <mergeCell ref="K9:K10"/>
    <mergeCell ref="L9:L10"/>
    <mergeCell ref="M9:M10"/>
  </mergeCells>
  <pageMargins left="0.25" right="0.25" top="0.75" bottom="0.75" header="0.3" footer="0.3"/>
  <pageSetup paperSize="9" scale="54"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H36" sqref="H36"/>
    </sheetView>
  </sheetViews>
  <sheetFormatPr defaultRowHeight="15" x14ac:dyDescent="0.25"/>
  <cols>
    <col min="1" max="7" width="9.140625"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Расчет цены </vt:lpstr>
      <vt:lpstr>Лист1</vt:lpstr>
      <vt:lpstr>'Расчет цены '!Заголовки_для_печати</vt:lpstr>
      <vt:lpstr>'Расчет цены '!Область_печати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SaVa</dc:creator>
  <cp:lastModifiedBy>Донскова Ирина Анатольевна</cp:lastModifiedBy>
  <cp:lastPrinted>2026-05-23T11:25:52Z</cp:lastPrinted>
  <dcterms:created xsi:type="dcterms:W3CDTF">2014-01-15T18:15:09Z</dcterms:created>
  <dcterms:modified xsi:type="dcterms:W3CDTF">2026-05-23T11:26:13Z</dcterms:modified>
</cp:coreProperties>
</file>