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336" windowWidth="23256" windowHeight="13176" activeTab="1"/>
  </bookViews>
  <sheets>
    <sheet name="Обоснование НМЦК" sheetId="4" r:id="rId1"/>
    <sheet name="Протокол" sheetId="3" r:id="rId2"/>
    <sheet name="Расчет НМЦК" sheetId="2" r:id="rId3"/>
  </sheets>
  <definedNames>
    <definedName name="_xlnm.Print_Area" localSheetId="2">'Расчет НМЦК'!$A$1:$G$46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2"/>
  <c r="H42"/>
  <c r="G41"/>
  <c r="I41" s="1"/>
  <c r="A41"/>
  <c r="H40"/>
  <c r="A38"/>
  <c r="I36"/>
  <c r="H36"/>
  <c r="H32"/>
  <c r="H41" l="1"/>
  <c r="A40" s="1"/>
  <c r="F16" l="1"/>
  <c r="D16"/>
  <c r="C16"/>
  <c r="E15"/>
  <c r="G15" s="1"/>
  <c r="G16" s="1"/>
  <c r="G19" s="1"/>
  <c r="E16" l="1"/>
</calcChain>
</file>

<file path=xl/sharedStrings.xml><?xml version="1.0" encoding="utf-8"?>
<sst xmlns="http://schemas.openxmlformats.org/spreadsheetml/2006/main" count="59" uniqueCount="52">
  <si>
    <t>Итого</t>
  </si>
  <si>
    <t>-</t>
  </si>
  <si>
    <t>Наименование работ и затрат</t>
  </si>
  <si>
    <t>Индекс фактической инфляции</t>
  </si>
  <si>
    <t>Стоимость без учета НДС</t>
  </si>
  <si>
    <t>НДС (размер ставки, в %)</t>
  </si>
  <si>
    <t>Стоимость с учетом НДС</t>
  </si>
  <si>
    <t>№ п/п</t>
  </si>
  <si>
    <t>Индекс прогнозный инфляции на период выполнения работ</t>
  </si>
  <si>
    <t>Расчет начальной (максимальной) цены контракта</t>
  </si>
  <si>
    <t>Приложение 2</t>
  </si>
  <si>
    <t>Приказа Минстроя России от 23.12.2019 №841/пр</t>
  </si>
  <si>
    <t>ОБОСНОВАНИЕ НАЧАЛЬНОЙ (МАКСИМАЛЬНОЙ) ЦЕНЫ КОНТРАКТА, НАЧАЛЬНОЙ ЦЕНЫ ЕДИНИЦЫ ТОВАРА, РАБОТЫ, УСЛУГИ, НАЧАЛЬНОЙ СУММЫ ЦЕН ЕДИНИЦ ТОВАРА, РАБОТЫ, УСЛУГИ</t>
  </si>
  <si>
    <r>
      <rPr>
        <b/>
        <sz val="12"/>
        <color rgb="FF000000"/>
        <rFont val="Times New Roman"/>
        <family val="1"/>
        <charset val="204"/>
      </rPr>
      <t>Обоснование применения метода:</t>
    </r>
    <r>
      <rPr>
        <sz val="12"/>
        <color rgb="FF000000"/>
        <rFont val="Times New Roman"/>
        <family val="1"/>
        <charset val="204"/>
      </rPr>
      <t xml:space="preserve"> НМЦК на строительный контроль определяется на основании утвержденной Заказчиком в составе проектной документации сметной документации, получившей положительное заключение о достоверности сметной стоимости, с применением официальной статистической информации об индексах цен на продукцию (затраты, услуги) инвестиционного значения по видам экономической деятельности (строительство) в целом по Российской Федерации, публикуемой Росстатом, а также индексов-дефляторов Минэкономразвития России (приказ Минстроя России от 23.12.2019 N 841/пр).</t>
    </r>
  </si>
  <si>
    <r>
      <rPr>
        <b/>
        <sz val="12"/>
        <color rgb="FF000000"/>
        <rFont val="Times New Roman"/>
        <family val="1"/>
        <charset val="204"/>
      </rPr>
      <t xml:space="preserve">Используемый метод определения НМЦК: </t>
    </r>
    <r>
      <rPr>
        <sz val="12"/>
        <color rgb="FF000000"/>
        <rFont val="Times New Roman"/>
        <family val="1"/>
        <charset val="204"/>
      </rPr>
      <t xml:space="preserve">проектно-сметный. 
</t>
    </r>
    <r>
      <rPr>
        <b/>
        <sz val="12"/>
        <color rgb="FF000000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 xml:space="preserve">
</t>
    </r>
  </si>
  <si>
    <r>
      <rPr>
        <b/>
        <sz val="12"/>
        <color rgb="FF000000"/>
        <rFont val="Times New Roman"/>
        <family val="1"/>
        <charset val="204"/>
      </rPr>
      <t>Единица измерения:</t>
    </r>
    <r>
      <rPr>
        <sz val="12"/>
        <color rgb="FF000000"/>
        <rFont val="Times New Roman"/>
        <family val="1"/>
        <charset val="204"/>
      </rPr>
      <t xml:space="preserve"> условная единица.
</t>
    </r>
    <r>
      <rPr>
        <b/>
        <sz val="12"/>
        <color rgb="FF000000"/>
        <rFont val="Times New Roman"/>
        <family val="1"/>
        <charset val="204"/>
      </rPr>
      <t xml:space="preserve">Количество: </t>
    </r>
    <r>
      <rPr>
        <sz val="12"/>
        <color rgb="FF000000"/>
        <rFont val="Times New Roman"/>
        <family val="1"/>
        <charset val="204"/>
      </rPr>
      <t>1</t>
    </r>
  </si>
  <si>
    <t>Протокол начальной (максимальной) цены контракта</t>
  </si>
  <si>
    <r>
      <rPr>
        <b/>
        <sz val="12"/>
        <color rgb="FF000000"/>
        <rFont val="Times New Roman"/>
        <family val="1"/>
        <charset val="204"/>
      </rPr>
      <t>Приложение:</t>
    </r>
    <r>
      <rPr>
        <sz val="12"/>
        <color rgb="FF000000"/>
        <rFont val="Times New Roman"/>
        <family val="1"/>
        <charset val="204"/>
      </rPr>
      <t xml:space="preserve"> расчет начальной (максимальной) цены контракта.</t>
    </r>
  </si>
  <si>
    <t>Начальная (максимальная) цена контракта включает в себя все расходы Исполнителя, связанные с оказанием услуги в том числе транспортные, командировочные расходы, расходы, связанные с размещением и пребыванием представителей Исполнителя в регионе оказания услуг, страхование, расходы на уплату налогов, сборов и иных обязательных платежей, которые должен понести Исполнитель, в связи с исполнением Контракта.</t>
  </si>
  <si>
    <r>
      <t xml:space="preserve">По адресу: </t>
    </r>
    <r>
      <rPr>
        <sz val="11"/>
        <color rgb="FF000000"/>
        <rFont val="Times New Roman"/>
        <family val="1"/>
        <charset val="204"/>
      </rPr>
      <t>Чувашская Республика, г. Чебоксары, проспект Московский, д. 19, к. 1</t>
    </r>
  </si>
  <si>
    <t>Стоимость работ в ценах на дату утверждения сметной документации 
4 квартал 2025 года, руб.</t>
  </si>
  <si>
    <t>Стоимость работ в ценах на дату формирования начальной (максимальной) цены контракта январь 2026 г., руб.</t>
  </si>
  <si>
    <t>Начальная (максимальная) цена контракта с учетом индекса прогнозной инфляции на период выполнения работ (1 год)</t>
  </si>
  <si>
    <r>
      <t>Уровень цен утвержденной сметы</t>
    </r>
    <r>
      <rPr>
        <sz val="11"/>
        <color rgb="FF000000"/>
        <rFont val="Times New Roman"/>
        <family val="1"/>
        <charset val="204"/>
      </rPr>
      <t xml:space="preserve"> — IV квартал  2025 г. </t>
    </r>
  </si>
  <si>
    <r>
      <t>Дата формирования НМЦК</t>
    </r>
    <r>
      <rPr>
        <sz val="11"/>
        <color rgb="FF000000"/>
        <rFont val="Times New Roman"/>
        <family val="1"/>
        <charset val="204"/>
      </rPr>
      <t xml:space="preserve"> 07 мая 2026 г.</t>
    </r>
  </si>
  <si>
    <t>НМЦК определяется в соответствии с положениями Приказа Министерства строительства и жилищно-коммунального хозяйства Российской Федерации от 23 декабря 2019г. №841/пр</t>
  </si>
  <si>
    <r>
      <t xml:space="preserve">1. Расчет индекса фактической инфляции с  использованием ИПЦ Росстата: </t>
    </r>
    <r>
      <rPr>
        <sz val="11"/>
        <rFont val="Times New Roman"/>
        <family val="1"/>
        <charset val="204"/>
      </rPr>
      <t>декабрь 2025/январь 2026=100,43%; январь/февраль 2026=100,47%; февраль/март 2026=102,31%; март/апрель 2026=102,31%; апрель/май 2026=102,31%</t>
    </r>
  </si>
  <si>
    <t>Индекс цен за март/апрель 2026г.; апрель/май 2026г. по состоянию на 07.05.2026г. Росстатом не опубуликован.</t>
  </si>
  <si>
    <t>В виду отсутствия официальной информации за март/апрель 2026г.; апрель/май 2026г.  индекс фактической инфляции за этот месяц на основании приказа №484/по от  14.06.2022г. Министерства строительства и жилищно-коммунального хозяйства Российской Федерации принимаем в размере, установленном для последнего опубликованного месяца, т.е. ферваль/март 2026г. = 102,31%</t>
  </si>
  <si>
    <t>2. Расчет индексов прогрозный инфляции:</t>
  </si>
  <si>
    <t>Годовой индекс прогрозной инфляции (по письму Минэкономразвития России от 30.09.2025г. №37099-ПК/Д03и, отрасль "Инвестиции в основной капитал): 2026год = 105,5%</t>
  </si>
  <si>
    <t>Доля сметной стоимости, подлежащая выполнению в 2026г. (7 месяцев/7 месяцев)</t>
  </si>
  <si>
    <t>Итого индекс фактической инфляции: 1,0806</t>
  </si>
  <si>
    <t>Ежемесячный индекс прогноз на 2026г. = 1,0045</t>
  </si>
  <si>
    <t>Итого индекс прогнозной инфляции: 1,039</t>
  </si>
  <si>
    <t>Дата формирования НМЦК: май 2026 г.</t>
  </si>
  <si>
    <r>
      <t xml:space="preserve">Начало строительства - </t>
    </r>
    <r>
      <rPr>
        <sz val="11"/>
        <color rgb="FF000000"/>
        <rFont val="Times New Roman"/>
        <family val="1"/>
        <charset val="204"/>
      </rPr>
      <t xml:space="preserve">  июнь 2026 г.,</t>
    </r>
  </si>
  <si>
    <r>
      <t xml:space="preserve">Окончание строительства - </t>
    </r>
    <r>
      <rPr>
        <sz val="11"/>
        <color rgb="FF000000"/>
        <rFont val="Times New Roman"/>
        <family val="1"/>
        <charset val="204"/>
      </rPr>
      <t xml:space="preserve"> март 2027 г.</t>
    </r>
  </si>
  <si>
    <r>
      <t>Продолжительность строительства</t>
    </r>
    <r>
      <rPr>
        <sz val="11"/>
        <color rgb="FF000000"/>
        <rFont val="Times New Roman"/>
        <family val="1"/>
        <charset val="204"/>
      </rPr>
      <t xml:space="preserve"> -  9 месяцев</t>
    </r>
  </si>
  <si>
    <r>
      <rPr>
        <b/>
        <sz val="11"/>
        <color rgb="FF000000"/>
        <rFont val="Times New Roman"/>
        <family val="1"/>
        <charset val="204"/>
      </rPr>
      <t xml:space="preserve">По объекту: </t>
    </r>
    <r>
      <rPr>
        <sz val="11"/>
        <color indexed="8"/>
        <rFont val="Times New Roman"/>
        <family val="1"/>
        <charset val="204"/>
      </rPr>
      <t>Оказание услуг по осуществлению авторского надзора за объектом: «Капитальный ремонт общежития № 1 ФГБОУ ВО Чувашский ГАУ по адресу: Чувашская Республика, г. Чебоксары, проспект Московский, д. 19, к. 1»</t>
    </r>
  </si>
  <si>
    <r>
      <rPr>
        <b/>
        <sz val="11"/>
        <color rgb="FF000000"/>
        <rFont val="Times New Roman"/>
        <family val="1"/>
        <charset val="204"/>
      </rPr>
      <t>Основания для расчета:</t>
    </r>
    <r>
      <rPr>
        <sz val="11"/>
        <color indexed="8"/>
        <rFont val="Times New Roman"/>
        <family val="1"/>
        <charset val="204"/>
      </rPr>
      <t xml:space="preserve">
1. Сводный сметный расчет
2. Приказ Минстроя России от 04.08.2020 № 421/пр, п.173</t>
    </r>
  </si>
  <si>
    <r>
      <t>Используемый метод определения НМЦК:</t>
    </r>
    <r>
      <rPr>
        <sz val="11"/>
        <color rgb="FF000000"/>
        <rFont val="Times New Roman"/>
        <family val="1"/>
        <charset val="204"/>
      </rPr>
      <t xml:space="preserve"> проектно-сметный. НМЦК на авторский надзор определяется на основании утвержденной Заказчиком в составе проектной документации сметной документации, с применением официальной статистической информации об индексах цен на продукцию (затраты, услуги) инвестиционного значения по видам экономической деятельности (строительство) в целом по Российской Федерации, публикуемой Росстатом, а также индексов-дефляторов Минэкономразвития России (приказ Минстроя России от 23.12.2019 N 841/пр).</t>
    </r>
  </si>
  <si>
    <t>Оказание услуг по осуществлению авторского надзора за объектом: «Капитальный ремонт общежития № 1 ФГБОУ ВО Чувашский ГАУ по адресу: Чувашская Республика, г. Чебоксары, проспект Московский, д. 19, к. 1»</t>
  </si>
  <si>
    <t>Без НДС</t>
  </si>
  <si>
    <t>Цена контракта составляет: 224 953 (Двести двадцать четыре тысячи девятьсот пятьдесят три) рубля 84 копейки</t>
  </si>
  <si>
    <r>
      <rPr>
        <b/>
        <sz val="12"/>
        <color rgb="FF000000"/>
        <rFont val="Times New Roman"/>
        <family val="1"/>
        <charset val="204"/>
      </rPr>
      <t>Наименование заказчика:</t>
    </r>
    <r>
      <rPr>
        <sz val="12"/>
        <color rgb="FF000000"/>
        <rFont val="Times New Roman"/>
        <family val="1"/>
        <charset val="204"/>
      </rPr>
      <t xml:space="preserve"> Федеральное государственное бюджетное образовательное учреждение «Чувашский государственный аграрный университет» </t>
    </r>
  </si>
  <si>
    <r>
      <rPr>
        <b/>
        <sz val="12"/>
        <color rgb="FF000000"/>
        <rFont val="Times New Roman"/>
        <family val="1"/>
        <charset val="204"/>
      </rPr>
      <t xml:space="preserve">Предмет контракта: </t>
    </r>
    <r>
      <rPr>
        <sz val="12"/>
        <color rgb="FF000000"/>
        <rFont val="Times New Roman"/>
        <family val="1"/>
        <charset val="204"/>
      </rPr>
      <t>Оказание услуг по осуществлению авторского надзора за объектом: «Капитальный ремонт общежития № 1 ФГБОУ ВО Чувашский ГАУ по адресу: Чувашская Республика, г. Чебоксары, проспект Московский, д. 19, к. 1»</t>
    </r>
  </si>
  <si>
    <r>
      <rPr>
        <b/>
        <sz val="12"/>
        <color rgb="FF000000"/>
        <rFont val="Times New Roman"/>
        <family val="1"/>
        <charset val="204"/>
      </rPr>
      <t>Начальная (максимальная) цена контракта</t>
    </r>
    <r>
      <rPr>
        <sz val="12"/>
        <color rgb="FF000000"/>
        <rFont val="Times New Roman"/>
        <family val="1"/>
        <charset val="204"/>
      </rPr>
      <t xml:space="preserve"> составляет 224 953 (двести двадцать четыре рубля девятьсот пятьдесят три) рубля 84 копейки.</t>
    </r>
    <r>
      <rPr>
        <b/>
        <sz val="12"/>
        <color rgb="FF000000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 xml:space="preserve">
</t>
    </r>
  </si>
  <si>
    <r>
      <t xml:space="preserve">УТВЕРЖДАЮ
</t>
    </r>
    <r>
      <rPr>
        <sz val="12"/>
        <color rgb="FF000000"/>
        <rFont val="Times New Roman"/>
        <family val="1"/>
        <charset val="204"/>
      </rPr>
      <t>Врио ректора ФГБОУ ВО Чувашский ГАУ 
___________________/Н.В. Алтынова/ 
«__» ___________ 2026 года</t>
    </r>
  </si>
  <si>
    <r>
      <rPr>
        <b/>
        <sz val="12"/>
        <color rgb="FF000000"/>
        <rFont val="Times New Roman"/>
        <family val="1"/>
        <charset val="204"/>
      </rPr>
      <t>по объекту:</t>
    </r>
    <r>
      <rPr>
        <sz val="12"/>
        <color rgb="FF000000"/>
        <rFont val="Times New Roman"/>
        <family val="1"/>
        <charset val="204"/>
      </rPr>
      <t xml:space="preserve"> Оказание услуг по осуществлению авторского надзора за объектом: «Капитальный ремонт общежития № 1 ФГБОУ ВО Чувашский ГАУ по адресу: Чувашская Республика, г. Чебоксары, проспект Московский, д. 19, к. 1»</t>
    </r>
  </si>
  <si>
    <r>
      <t xml:space="preserve">Начальная (максимальная) цена контракта составляет </t>
    </r>
    <r>
      <rPr>
        <b/>
        <sz val="12"/>
        <color rgb="FF000000"/>
        <rFont val="Times New Roman"/>
        <family val="1"/>
        <charset val="204"/>
      </rPr>
      <t>224 953 (двести двадцать четыре рубля девятьсот пятьдесят три) рубля 84 копейки</t>
    </r>
  </si>
  <si>
    <r>
      <rPr>
        <b/>
        <sz val="12"/>
        <color rgb="FF000000"/>
        <rFont val="Times New Roman"/>
        <family val="1"/>
        <charset val="204"/>
      </rPr>
      <t>Заказчик:</t>
    </r>
    <r>
      <rPr>
        <sz val="12"/>
        <color rgb="FF000000"/>
        <rFont val="Times New Roman"/>
        <family val="1"/>
        <charset val="204"/>
      </rPr>
      <t xml:space="preserve"> Федеральное государственное бюджетное образовательное учреждение «Чувашский государственный аграрный университет»</t>
    </r>
  </si>
</sst>
</file>

<file path=xl/styles.xml><?xml version="1.0" encoding="utf-8"?>
<styleSheet xmlns="http://schemas.openxmlformats.org/spreadsheetml/2006/main">
  <numFmts count="1">
    <numFmt numFmtId="164" formatCode="#,##0.0000"/>
  </numFmts>
  <fonts count="2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.5"/>
      <color rgb="FF22272F"/>
      <name val="Courier New"/>
      <family val="3"/>
      <charset val="204"/>
    </font>
    <font>
      <sz val="11"/>
      <color rgb="FF22272F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8" fillId="0" borderId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justify" vertical="center"/>
    </xf>
    <xf numFmtId="0" fontId="6" fillId="2" borderId="0" xfId="0" applyFont="1" applyFill="1" applyAlignment="1">
      <alignment horizontal="left" vertical="center" wrapText="1" indent="1"/>
    </xf>
    <xf numFmtId="0" fontId="4" fillId="0" borderId="0" xfId="0" applyFont="1"/>
    <xf numFmtId="0" fontId="4" fillId="0" borderId="0" xfId="0" applyFont="1" applyAlignment="1">
      <alignment vertical="top"/>
    </xf>
    <xf numFmtId="0" fontId="7" fillId="0" borderId="0" xfId="0" applyFont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4" fontId="10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0" fontId="4" fillId="0" borderId="0" xfId="1" applyFont="1"/>
    <xf numFmtId="0" fontId="11" fillId="0" borderId="0" xfId="1"/>
    <xf numFmtId="4" fontId="11" fillId="0" borderId="0" xfId="1" applyNumberFormat="1"/>
    <xf numFmtId="0" fontId="19" fillId="0" borderId="0" xfId="2" applyFont="1" applyAlignment="1">
      <alignment vertical="top" wrapText="1"/>
    </xf>
    <xf numFmtId="0" fontId="11" fillId="0" borderId="0" xfId="1" applyAlignment="1">
      <alignment horizontal="justify"/>
    </xf>
    <xf numFmtId="0" fontId="13" fillId="0" borderId="0" xfId="1" applyFont="1" applyAlignment="1">
      <alignment horizontal="justify" vertical="top" wrapText="1"/>
    </xf>
    <xf numFmtId="0" fontId="4" fillId="0" borderId="0" xfId="1" applyFont="1" applyAlignment="1">
      <alignment horizontal="right"/>
    </xf>
    <xf numFmtId="0" fontId="15" fillId="0" borderId="0" xfId="1" applyFont="1" applyAlignment="1">
      <alignment horizontal="center" vertical="top" wrapText="1"/>
    </xf>
    <xf numFmtId="0" fontId="16" fillId="0" borderId="0" xfId="1" applyFont="1" applyAlignment="1">
      <alignment horizontal="left" vertical="top" wrapText="1"/>
    </xf>
    <xf numFmtId="0" fontId="13" fillId="0" borderId="0" xfId="1" applyFont="1" applyAlignment="1">
      <alignment vertical="top" wrapText="1"/>
    </xf>
    <xf numFmtId="0" fontId="13" fillId="0" borderId="0" xfId="1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12" fillId="0" borderId="0" xfId="1" applyFont="1" applyAlignment="1">
      <alignment horizontal="center" vertical="top" wrapText="1"/>
    </xf>
    <xf numFmtId="0" fontId="13" fillId="0" borderId="0" xfId="1" applyFont="1" applyAlignment="1">
      <alignment horizontal="justify" vertical="center" wrapText="1"/>
    </xf>
    <xf numFmtId="0" fontId="13" fillId="0" borderId="0" xfId="1" applyFont="1" applyAlignment="1">
      <alignment horizontal="justify" vertical="top" wrapText="1"/>
    </xf>
    <xf numFmtId="0" fontId="13" fillId="0" borderId="0" xfId="1" applyFont="1" applyAlignment="1">
      <alignment horizontal="justify" wrapText="1"/>
    </xf>
    <xf numFmtId="0" fontId="13" fillId="0" borderId="0" xfId="1" applyFont="1" applyAlignment="1">
      <alignment horizontal="left" vertical="top"/>
    </xf>
    <xf numFmtId="0" fontId="12" fillId="0" borderId="0" xfId="1" applyFont="1" applyAlignment="1">
      <alignment horizontal="right" vertical="top" wrapText="1"/>
    </xf>
    <xf numFmtId="0" fontId="12" fillId="0" borderId="0" xfId="1" applyFont="1" applyAlignment="1">
      <alignment horizontal="right"/>
    </xf>
    <xf numFmtId="0" fontId="14" fillId="0" borderId="0" xfId="1" applyFont="1" applyAlignment="1">
      <alignment horizontal="center" vertical="top" wrapText="1"/>
    </xf>
    <xf numFmtId="0" fontId="17" fillId="0" borderId="0" xfId="1" applyFont="1" applyAlignment="1">
      <alignment horizontal="justify" vertical="top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vertical="top" wrapText="1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view="pageBreakPreview" zoomScale="115" zoomScaleNormal="100" zoomScaleSheetLayoutView="115" workbookViewId="0">
      <selection activeCell="A3" sqref="A3:I3"/>
    </sheetView>
  </sheetViews>
  <sheetFormatPr defaultColWidth="9.109375" defaultRowHeight="14.4"/>
  <cols>
    <col min="1" max="9" width="9.6640625" style="27" customWidth="1"/>
    <col min="10" max="16384" width="9.109375" style="27"/>
  </cols>
  <sheetData>
    <row r="1" spans="1:9" ht="54.75" customHeight="1">
      <c r="A1" s="39" t="s">
        <v>12</v>
      </c>
      <c r="B1" s="39"/>
      <c r="C1" s="39"/>
      <c r="D1" s="39"/>
      <c r="E1" s="39"/>
      <c r="F1" s="39"/>
      <c r="G1" s="39"/>
      <c r="H1" s="39"/>
      <c r="I1" s="39"/>
    </row>
    <row r="3" spans="1:9" ht="35.25" customHeight="1">
      <c r="A3" s="40" t="s">
        <v>45</v>
      </c>
      <c r="B3" s="40"/>
      <c r="C3" s="40"/>
      <c r="D3" s="40"/>
      <c r="E3" s="40"/>
      <c r="F3" s="40"/>
      <c r="G3" s="40"/>
      <c r="H3" s="40"/>
      <c r="I3" s="40"/>
    </row>
    <row r="4" spans="1:9">
      <c r="A4" s="30"/>
      <c r="B4" s="30"/>
      <c r="C4" s="30"/>
      <c r="D4" s="30"/>
      <c r="E4" s="30"/>
      <c r="F4" s="30"/>
      <c r="G4" s="30"/>
      <c r="H4" s="30"/>
      <c r="I4" s="30"/>
    </row>
    <row r="5" spans="1:9" ht="81" customHeight="1">
      <c r="A5" s="40" t="s">
        <v>46</v>
      </c>
      <c r="B5" s="40"/>
      <c r="C5" s="40"/>
      <c r="D5" s="40"/>
      <c r="E5" s="40"/>
      <c r="F5" s="40"/>
      <c r="G5" s="40"/>
      <c r="H5" s="40"/>
      <c r="I5" s="40"/>
    </row>
    <row r="6" spans="1:9">
      <c r="A6" s="30"/>
      <c r="B6" s="30"/>
      <c r="C6" s="30"/>
      <c r="D6" s="30"/>
      <c r="E6" s="30"/>
      <c r="F6" s="30"/>
      <c r="G6" s="30"/>
      <c r="H6" s="30"/>
      <c r="I6" s="30"/>
    </row>
    <row r="7" spans="1:9" ht="33.75" customHeight="1">
      <c r="A7" s="41" t="s">
        <v>47</v>
      </c>
      <c r="B7" s="41"/>
      <c r="C7" s="41"/>
      <c r="D7" s="41"/>
      <c r="E7" s="41"/>
      <c r="F7" s="41"/>
      <c r="G7" s="41"/>
      <c r="H7" s="41"/>
      <c r="I7" s="41"/>
    </row>
    <row r="8" spans="1:9" ht="15.6">
      <c r="A8" s="31"/>
      <c r="B8" s="31"/>
      <c r="C8" s="31"/>
      <c r="D8" s="31"/>
      <c r="E8" s="31"/>
      <c r="F8" s="31"/>
      <c r="G8" s="31"/>
      <c r="H8" s="31"/>
      <c r="I8" s="31"/>
    </row>
    <row r="9" spans="1:9" ht="15.6">
      <c r="A9" s="41" t="s">
        <v>14</v>
      </c>
      <c r="B9" s="41"/>
      <c r="C9" s="41"/>
      <c r="D9" s="41"/>
      <c r="E9" s="41"/>
      <c r="F9" s="41"/>
      <c r="G9" s="41"/>
      <c r="H9" s="41"/>
      <c r="I9" s="41"/>
    </row>
    <row r="10" spans="1:9" ht="15.6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32.25" customHeight="1">
      <c r="A11" s="42" t="s">
        <v>15</v>
      </c>
      <c r="B11" s="42"/>
      <c r="C11" s="42"/>
      <c r="D11" s="42"/>
      <c r="E11" s="42"/>
      <c r="F11" s="42"/>
      <c r="G11" s="42"/>
      <c r="H11" s="42"/>
      <c r="I11" s="42"/>
    </row>
    <row r="12" spans="1:9" ht="15.6">
      <c r="A12" s="31"/>
      <c r="B12" s="31"/>
      <c r="C12" s="31"/>
      <c r="D12" s="31"/>
      <c r="E12" s="31"/>
      <c r="F12" s="31"/>
      <c r="G12" s="31"/>
      <c r="H12" s="31"/>
      <c r="I12" s="31"/>
    </row>
    <row r="13" spans="1:9" ht="127.5" customHeight="1">
      <c r="A13" s="41" t="s">
        <v>13</v>
      </c>
      <c r="B13" s="41"/>
      <c r="C13" s="41"/>
      <c r="D13" s="41"/>
      <c r="E13" s="41"/>
      <c r="F13" s="41"/>
      <c r="G13" s="41"/>
      <c r="H13" s="41"/>
      <c r="I13" s="41"/>
    </row>
    <row r="14" spans="1:9" ht="15.6">
      <c r="A14" s="31"/>
      <c r="B14" s="31"/>
      <c r="C14" s="31"/>
      <c r="D14" s="31"/>
      <c r="E14" s="31"/>
      <c r="F14" s="31"/>
      <c r="G14" s="31"/>
      <c r="H14" s="31"/>
      <c r="I14" s="31"/>
    </row>
  </sheetData>
  <mergeCells count="7">
    <mergeCell ref="A1:I1"/>
    <mergeCell ref="A3:I3"/>
    <mergeCell ref="A5:I5"/>
    <mergeCell ref="A7:I7"/>
    <mergeCell ref="A13:I13"/>
    <mergeCell ref="A9:I9"/>
    <mergeCell ref="A11:I11"/>
  </mergeCells>
  <pageMargins left="0.78740157480314965" right="0.59055118110236227" top="0.59055118110236227" bottom="0.59055118110236227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tabSelected="1" view="pageBreakPreview" zoomScale="80" zoomScaleNormal="115" zoomScaleSheetLayoutView="80" workbookViewId="0">
      <selection activeCell="L11" sqref="L11"/>
    </sheetView>
  </sheetViews>
  <sheetFormatPr defaultColWidth="8.6640625" defaultRowHeight="14.4"/>
  <cols>
    <col min="1" max="1" width="4.5546875" style="26" customWidth="1"/>
    <col min="2" max="2" width="37.88671875" style="26" customWidth="1"/>
    <col min="3" max="3" width="9.33203125" style="26" customWidth="1"/>
    <col min="4" max="4" width="7.6640625" style="26" customWidth="1"/>
    <col min="5" max="5" width="13.5546875" style="26" customWidth="1"/>
    <col min="6" max="6" width="14.44140625" style="26" customWidth="1"/>
    <col min="7" max="7" width="8.6640625" style="27"/>
    <col min="8" max="8" width="19.88671875" style="27" customWidth="1"/>
    <col min="9" max="9" width="8.6640625" style="27"/>
    <col min="10" max="10" width="12.6640625" style="27" bestFit="1" customWidth="1"/>
    <col min="11" max="11" width="8.6640625" style="27"/>
    <col min="12" max="12" width="19.6640625" style="27" customWidth="1"/>
    <col min="13" max="16384" width="8.6640625" style="27"/>
  </cols>
  <sheetData>
    <row r="1" spans="1:10">
      <c r="F1" s="32" t="s">
        <v>10</v>
      </c>
    </row>
    <row r="2" spans="1:10">
      <c r="F2" s="32" t="s">
        <v>11</v>
      </c>
    </row>
    <row r="3" spans="1:10">
      <c r="F3" s="32"/>
    </row>
    <row r="4" spans="1:10" ht="84" customHeight="1">
      <c r="C4" s="44" t="s">
        <v>48</v>
      </c>
      <c r="D4" s="44"/>
      <c r="E4" s="44"/>
      <c r="F4" s="44"/>
    </row>
    <row r="5" spans="1:10" ht="15.6">
      <c r="D5" s="45"/>
      <c r="E5" s="45"/>
      <c r="F5" s="45"/>
    </row>
    <row r="6" spans="1:10" ht="17.399999999999999">
      <c r="A6" s="46" t="s">
        <v>16</v>
      </c>
      <c r="B6" s="46"/>
      <c r="C6" s="46"/>
      <c r="D6" s="46"/>
      <c r="E6" s="46"/>
      <c r="F6" s="46"/>
    </row>
    <row r="7" spans="1:10" ht="15" customHeight="1">
      <c r="A7" s="33"/>
      <c r="B7" s="33"/>
      <c r="C7" s="34"/>
      <c r="D7" s="34"/>
      <c r="E7" s="34"/>
      <c r="F7" s="33"/>
    </row>
    <row r="8" spans="1:10" ht="66.75" customHeight="1">
      <c r="A8" s="41" t="s">
        <v>49</v>
      </c>
      <c r="B8" s="41"/>
      <c r="C8" s="41"/>
      <c r="D8" s="41"/>
      <c r="E8" s="41"/>
      <c r="F8" s="41"/>
    </row>
    <row r="9" spans="1:10">
      <c r="A9" s="47"/>
      <c r="B9" s="47"/>
      <c r="C9" s="47"/>
      <c r="D9" s="47"/>
      <c r="E9" s="47"/>
      <c r="F9" s="47"/>
      <c r="J9" s="28"/>
    </row>
    <row r="10" spans="1:10" ht="32.25" customHeight="1">
      <c r="A10" s="41" t="s">
        <v>50</v>
      </c>
      <c r="B10" s="41"/>
      <c r="C10" s="41"/>
      <c r="D10" s="41"/>
      <c r="E10" s="41"/>
      <c r="F10" s="41"/>
    </row>
    <row r="11" spans="1:10" ht="15.6">
      <c r="A11" s="35"/>
      <c r="B11" s="35"/>
      <c r="C11" s="35"/>
      <c r="D11" s="35"/>
      <c r="E11" s="35"/>
      <c r="F11" s="35"/>
    </row>
    <row r="12" spans="1:10" ht="93" customHeight="1">
      <c r="A12" s="41" t="s">
        <v>18</v>
      </c>
      <c r="B12" s="41"/>
      <c r="C12" s="41"/>
      <c r="D12" s="41"/>
      <c r="E12" s="41"/>
      <c r="F12" s="41"/>
    </row>
    <row r="13" spans="1:10" ht="15.6">
      <c r="A13" s="36"/>
      <c r="B13" s="36"/>
      <c r="C13" s="36"/>
      <c r="D13" s="36"/>
      <c r="E13" s="36"/>
      <c r="F13" s="36"/>
    </row>
    <row r="14" spans="1:10" ht="15.6">
      <c r="A14" s="36" t="s">
        <v>17</v>
      </c>
      <c r="B14" s="36"/>
      <c r="C14" s="36"/>
      <c r="D14" s="36"/>
      <c r="E14" s="36"/>
      <c r="F14" s="36"/>
    </row>
    <row r="15" spans="1:10" ht="15.6">
      <c r="A15" s="43"/>
      <c r="B15" s="43"/>
      <c r="C15" s="43"/>
      <c r="D15" s="43"/>
      <c r="E15" s="43"/>
      <c r="F15" s="43"/>
    </row>
    <row r="16" spans="1:10" ht="30" customHeight="1">
      <c r="A16" s="41" t="s">
        <v>51</v>
      </c>
      <c r="B16" s="41"/>
      <c r="C16" s="41"/>
      <c r="D16" s="41"/>
      <c r="E16" s="41"/>
      <c r="F16" s="41"/>
    </row>
    <row r="29" spans="2:10" s="26" customFormat="1">
      <c r="B29" s="29"/>
      <c r="G29" s="27"/>
      <c r="H29" s="27"/>
      <c r="I29" s="27"/>
      <c r="J29" s="27"/>
    </row>
  </sheetData>
  <mergeCells count="9">
    <mergeCell ref="A12:F12"/>
    <mergeCell ref="A15:F15"/>
    <mergeCell ref="A16:F16"/>
    <mergeCell ref="C4:F4"/>
    <mergeCell ref="D5:F5"/>
    <mergeCell ref="A6:F6"/>
    <mergeCell ref="A8:F8"/>
    <mergeCell ref="A9:F9"/>
    <mergeCell ref="A10:F10"/>
  </mergeCells>
  <pageMargins left="0.78740157480314965" right="0.59055118110236227" top="0.59055118110236227" bottom="0.5905511811023622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P45"/>
  <sheetViews>
    <sheetView view="pageBreakPreview" zoomScaleNormal="100" zoomScaleSheetLayoutView="100" workbookViewId="0">
      <selection activeCell="B13" sqref="B13"/>
    </sheetView>
  </sheetViews>
  <sheetFormatPr defaultColWidth="9.109375" defaultRowHeight="13.2"/>
  <cols>
    <col min="1" max="1" width="4" style="1" customWidth="1"/>
    <col min="2" max="2" width="40.33203125" style="1" customWidth="1"/>
    <col min="3" max="3" width="12.5546875" style="1" customWidth="1"/>
    <col min="4" max="4" width="9" style="1" customWidth="1"/>
    <col min="5" max="5" width="19.109375" style="1" customWidth="1"/>
    <col min="6" max="6" width="14.88671875" style="1" customWidth="1"/>
    <col min="7" max="7" width="15" style="1" customWidth="1"/>
    <col min="8" max="8" width="17.5546875" style="1" customWidth="1"/>
    <col min="9" max="16384" width="9.109375" style="1"/>
  </cols>
  <sheetData>
    <row r="3" spans="1:8" ht="15.75" customHeight="1">
      <c r="A3" s="53" t="s">
        <v>9</v>
      </c>
      <c r="B3" s="53"/>
      <c r="C3" s="53"/>
      <c r="D3" s="53"/>
      <c r="E3" s="53"/>
      <c r="F3" s="53"/>
      <c r="G3" s="53"/>
      <c r="H3" s="13"/>
    </row>
    <row r="4" spans="1:8" ht="15.6">
      <c r="A4" s="15"/>
      <c r="B4" s="15"/>
      <c r="C4" s="15"/>
      <c r="D4" s="15"/>
      <c r="E4" s="15"/>
      <c r="F4" s="15"/>
      <c r="G4" s="15"/>
      <c r="H4" s="25"/>
    </row>
    <row r="5" spans="1:8" ht="47.25" customHeight="1">
      <c r="A5" s="54" t="s">
        <v>39</v>
      </c>
      <c r="B5" s="54"/>
      <c r="C5" s="54"/>
      <c r="D5" s="54"/>
      <c r="E5" s="54"/>
      <c r="F5" s="54"/>
      <c r="G5" s="54"/>
      <c r="H5" s="14"/>
    </row>
    <row r="6" spans="1:8" ht="13.8">
      <c r="A6" s="16"/>
      <c r="B6" s="16"/>
      <c r="C6" s="16"/>
      <c r="D6" s="16"/>
      <c r="E6" s="16"/>
      <c r="F6" s="16"/>
      <c r="G6" s="16"/>
      <c r="H6" s="2"/>
    </row>
    <row r="7" spans="1:8" ht="33" customHeight="1">
      <c r="A7" s="55" t="s">
        <v>19</v>
      </c>
      <c r="B7" s="52"/>
      <c r="C7" s="52"/>
      <c r="D7" s="52"/>
      <c r="E7" s="52"/>
      <c r="F7" s="52"/>
      <c r="G7" s="52"/>
      <c r="H7" s="11"/>
    </row>
    <row r="8" spans="1:8" ht="13.8">
      <c r="A8" s="9"/>
      <c r="B8" s="9"/>
      <c r="C8" s="9"/>
      <c r="D8" s="9"/>
      <c r="E8" s="9"/>
      <c r="F8" s="9"/>
      <c r="G8" s="9"/>
    </row>
    <row r="9" spans="1:8" ht="63" customHeight="1">
      <c r="A9" s="52" t="s">
        <v>40</v>
      </c>
      <c r="B9" s="52"/>
      <c r="C9" s="52"/>
      <c r="D9" s="52"/>
      <c r="E9" s="52"/>
      <c r="F9" s="52"/>
      <c r="G9" s="52"/>
      <c r="H9" s="11"/>
    </row>
    <row r="10" spans="1:8" ht="13.8">
      <c r="A10" s="16"/>
      <c r="B10" s="16"/>
      <c r="C10" s="16"/>
      <c r="D10" s="16"/>
      <c r="E10" s="16"/>
      <c r="F10" s="16"/>
      <c r="G10" s="16"/>
      <c r="H10" s="11"/>
    </row>
    <row r="11" spans="1:8" ht="93.75" customHeight="1">
      <c r="A11" s="56" t="s">
        <v>41</v>
      </c>
      <c r="B11" s="56"/>
      <c r="C11" s="56"/>
      <c r="D11" s="56"/>
      <c r="E11" s="56"/>
      <c r="F11" s="56"/>
      <c r="G11" s="56"/>
      <c r="H11" s="11"/>
    </row>
    <row r="12" spans="1:8" ht="13.8">
      <c r="A12" s="9"/>
      <c r="B12" s="9"/>
      <c r="C12" s="9"/>
      <c r="D12" s="9"/>
      <c r="E12" s="9"/>
      <c r="F12" s="9"/>
      <c r="G12" s="9"/>
    </row>
    <row r="13" spans="1:8" ht="168.75" customHeight="1">
      <c r="A13" s="17" t="s">
        <v>7</v>
      </c>
      <c r="B13" s="18" t="s">
        <v>2</v>
      </c>
      <c r="C13" s="17" t="s">
        <v>20</v>
      </c>
      <c r="D13" s="17" t="s">
        <v>3</v>
      </c>
      <c r="E13" s="17" t="s">
        <v>21</v>
      </c>
      <c r="F13" s="17" t="s">
        <v>8</v>
      </c>
      <c r="G13" s="17" t="s">
        <v>22</v>
      </c>
      <c r="H13" s="10"/>
    </row>
    <row r="14" spans="1:8" ht="13.8">
      <c r="A14" s="18">
        <v>1</v>
      </c>
      <c r="B14" s="17">
        <v>2</v>
      </c>
      <c r="C14" s="18">
        <v>3</v>
      </c>
      <c r="D14" s="18">
        <v>4</v>
      </c>
      <c r="E14" s="18">
        <v>5</v>
      </c>
      <c r="F14" s="18">
        <v>6</v>
      </c>
      <c r="G14" s="18">
        <v>7</v>
      </c>
      <c r="H14" s="11"/>
    </row>
    <row r="15" spans="1:8" ht="82.8">
      <c r="A15" s="18">
        <v>2</v>
      </c>
      <c r="B15" s="19" t="s">
        <v>42</v>
      </c>
      <c r="C15" s="20">
        <v>200360.87</v>
      </c>
      <c r="D15" s="24">
        <v>1.0806</v>
      </c>
      <c r="E15" s="20">
        <f>C15*D15</f>
        <v>216509.956122</v>
      </c>
      <c r="F15" s="24">
        <v>1.0389999999999999</v>
      </c>
      <c r="G15" s="20">
        <f>E15*F15</f>
        <v>224953.844410758</v>
      </c>
      <c r="H15" s="12"/>
    </row>
    <row r="16" spans="1:8" ht="13.8">
      <c r="A16" s="18">
        <v>3</v>
      </c>
      <c r="B16" s="21" t="s">
        <v>4</v>
      </c>
      <c r="C16" s="20">
        <f>C15</f>
        <v>200360.87</v>
      </c>
      <c r="D16" s="24">
        <f t="shared" ref="D16:G16" si="0">D15</f>
        <v>1.0806</v>
      </c>
      <c r="E16" s="20">
        <f t="shared" si="0"/>
        <v>216509.956122</v>
      </c>
      <c r="F16" s="24">
        <f t="shared" si="0"/>
        <v>1.0389999999999999</v>
      </c>
      <c r="G16" s="20">
        <f t="shared" si="0"/>
        <v>224953.844410758</v>
      </c>
      <c r="H16" s="12"/>
    </row>
    <row r="17" spans="1:13" ht="13.8">
      <c r="A17" s="18">
        <v>4</v>
      </c>
      <c r="B17" s="21" t="s">
        <v>5</v>
      </c>
      <c r="C17" s="20" t="s">
        <v>1</v>
      </c>
      <c r="D17" s="20" t="s">
        <v>1</v>
      </c>
      <c r="E17" s="20" t="s">
        <v>1</v>
      </c>
      <c r="F17" s="20" t="s">
        <v>1</v>
      </c>
      <c r="G17" s="20" t="s">
        <v>43</v>
      </c>
      <c r="H17" s="12"/>
    </row>
    <row r="18" spans="1:13" ht="13.8">
      <c r="A18" s="18">
        <v>5</v>
      </c>
      <c r="B18" s="21" t="s">
        <v>6</v>
      </c>
      <c r="C18" s="20" t="s">
        <v>1</v>
      </c>
      <c r="D18" s="20" t="s">
        <v>1</v>
      </c>
      <c r="E18" s="20" t="s">
        <v>1</v>
      </c>
      <c r="F18" s="20" t="s">
        <v>1</v>
      </c>
      <c r="G18" s="22">
        <f>G16</f>
        <v>224953.844410758</v>
      </c>
      <c r="H18" s="12"/>
    </row>
    <row r="19" spans="1:13" ht="13.8">
      <c r="A19" s="18"/>
      <c r="B19" s="23" t="s">
        <v>0</v>
      </c>
      <c r="C19" s="20"/>
      <c r="D19" s="20"/>
      <c r="E19" s="20"/>
      <c r="F19" s="20"/>
      <c r="G19" s="22">
        <f>G18</f>
        <v>224953.844410758</v>
      </c>
      <c r="H19" s="12"/>
    </row>
    <row r="20" spans="1:13" ht="13.8">
      <c r="A20" s="9"/>
      <c r="B20" s="9"/>
      <c r="C20" s="9"/>
      <c r="D20" s="9"/>
      <c r="E20" s="9"/>
      <c r="F20" s="9"/>
      <c r="G20" s="9"/>
    </row>
    <row r="21" spans="1:13" ht="31.5" customHeight="1">
      <c r="A21" s="52" t="s">
        <v>44</v>
      </c>
      <c r="B21" s="52"/>
      <c r="C21" s="52"/>
      <c r="D21" s="52"/>
      <c r="E21" s="52"/>
      <c r="F21" s="52"/>
      <c r="G21" s="52"/>
    </row>
    <row r="22" spans="1:13" ht="13.8">
      <c r="A22" s="9"/>
      <c r="B22" s="9"/>
      <c r="C22" s="9"/>
      <c r="D22" s="9"/>
      <c r="E22" s="9"/>
      <c r="F22" s="9"/>
      <c r="G22" s="9"/>
    </row>
    <row r="23" spans="1:13" s="38" customFormat="1" ht="15" customHeight="1">
      <c r="A23" s="48" t="s">
        <v>38</v>
      </c>
      <c r="B23" s="48"/>
      <c r="C23" s="48"/>
      <c r="D23" s="37"/>
      <c r="E23" s="37"/>
      <c r="F23" s="37"/>
    </row>
    <row r="24" spans="1:13" s="38" customFormat="1" ht="15" customHeight="1">
      <c r="A24" s="48" t="s">
        <v>36</v>
      </c>
      <c r="B24" s="48"/>
      <c r="C24" s="48"/>
      <c r="D24" s="37"/>
      <c r="E24" s="37"/>
      <c r="F24" s="37"/>
    </row>
    <row r="25" spans="1:13" s="38" customFormat="1" ht="15" customHeight="1">
      <c r="A25" s="48" t="s">
        <v>37</v>
      </c>
      <c r="B25" s="48"/>
      <c r="C25" s="48"/>
      <c r="D25" s="37"/>
      <c r="E25" s="37"/>
      <c r="F25" s="37"/>
    </row>
    <row r="26" spans="1:13" s="6" customFormat="1" ht="15" customHeight="1">
      <c r="A26" s="48" t="s">
        <v>23</v>
      </c>
      <c r="B26" s="48"/>
      <c r="C26" s="48"/>
      <c r="D26" s="37"/>
      <c r="E26" s="37"/>
      <c r="F26" s="37"/>
    </row>
    <row r="27" spans="1:13" s="6" customFormat="1" ht="21.6" customHeight="1">
      <c r="A27" s="48" t="s">
        <v>24</v>
      </c>
      <c r="B27" s="48"/>
      <c r="C27" s="37"/>
      <c r="D27" s="37"/>
      <c r="E27" s="37"/>
      <c r="F27" s="37"/>
    </row>
    <row r="28" spans="1:13" s="6" customFormat="1" ht="33" customHeight="1">
      <c r="A28" s="58" t="s">
        <v>25</v>
      </c>
      <c r="B28" s="58"/>
      <c r="C28" s="58"/>
      <c r="D28" s="58"/>
      <c r="E28" s="58"/>
      <c r="F28" s="58"/>
    </row>
    <row r="29" spans="1:13" s="6" customFormat="1" ht="47.25" customHeight="1">
      <c r="A29" s="57" t="s">
        <v>26</v>
      </c>
      <c r="B29" s="57"/>
      <c r="C29" s="57"/>
      <c r="D29" s="57"/>
      <c r="E29" s="57"/>
      <c r="F29" s="57"/>
    </row>
    <row r="30" spans="1:13" s="6" customFormat="1" ht="30" customHeight="1">
      <c r="A30" s="48" t="s">
        <v>27</v>
      </c>
      <c r="B30" s="48"/>
      <c r="C30" s="48"/>
      <c r="D30" s="48"/>
      <c r="E30" s="48"/>
      <c r="F30" s="48"/>
    </row>
    <row r="31" spans="1:13" s="6" customFormat="1" ht="60.75" customHeight="1">
      <c r="A31" s="49" t="s">
        <v>28</v>
      </c>
      <c r="B31" s="49"/>
      <c r="C31" s="49"/>
      <c r="D31" s="49"/>
      <c r="E31" s="49"/>
      <c r="F31" s="49"/>
      <c r="M31" s="6">
        <v>1.044</v>
      </c>
    </row>
    <row r="32" spans="1:13" s="6" customFormat="1" ht="13.8">
      <c r="A32" s="57"/>
      <c r="B32" s="57"/>
      <c r="C32" s="57"/>
      <c r="D32" s="57"/>
      <c r="E32" s="57"/>
      <c r="F32" s="57"/>
      <c r="H32" s="6">
        <f>1.0043*1.0047*1.0231*1.0231*1.0231</f>
        <v>1.0805730179534092</v>
      </c>
    </row>
    <row r="33" spans="1:16" s="6" customFormat="1" ht="18.75" customHeight="1">
      <c r="A33" s="57" t="s">
        <v>32</v>
      </c>
      <c r="B33" s="57"/>
      <c r="C33" s="57"/>
      <c r="D33" s="57"/>
      <c r="E33" s="57"/>
      <c r="F33" s="57"/>
    </row>
    <row r="34" spans="1:16" s="6" customFormat="1" ht="13.8">
      <c r="A34" s="8"/>
      <c r="B34" s="8"/>
      <c r="C34" s="8"/>
      <c r="D34" s="8"/>
      <c r="E34" s="8"/>
      <c r="F34" s="8"/>
    </row>
    <row r="35" spans="1:16" s="6" customFormat="1" ht="13.8">
      <c r="A35" s="50" t="s">
        <v>29</v>
      </c>
      <c r="B35" s="49"/>
      <c r="C35" s="49"/>
      <c r="D35" s="49"/>
      <c r="E35" s="49"/>
      <c r="F35" s="49"/>
    </row>
    <row r="36" spans="1:16" s="6" customFormat="1" ht="34.950000000000003" customHeight="1">
      <c r="A36" s="49" t="s">
        <v>30</v>
      </c>
      <c r="B36" s="49"/>
      <c r="C36" s="49"/>
      <c r="D36" s="49"/>
      <c r="E36" s="49"/>
      <c r="F36" s="49"/>
      <c r="H36" s="6">
        <f>G36*G36*G36*G36*G36*G36</f>
        <v>0</v>
      </c>
      <c r="I36" s="6">
        <f>105.5/100</f>
        <v>1.0549999999999999</v>
      </c>
    </row>
    <row r="37" spans="1:16" s="6" customFormat="1" ht="13.8">
      <c r="A37" s="49" t="s">
        <v>33</v>
      </c>
      <c r="B37" s="49"/>
      <c r="C37" s="49"/>
      <c r="D37" s="49"/>
      <c r="E37" s="49"/>
      <c r="F37" s="49"/>
    </row>
    <row r="38" spans="1:16" s="6" customFormat="1" ht="13.8" hidden="1">
      <c r="A38" s="49" t="e">
        <f>CONCATENATE("Ежемесячный индекс прогноз на 2027г. = ",ROUND(#REF!,4))</f>
        <v>#REF!</v>
      </c>
      <c r="B38" s="49"/>
      <c r="C38" s="49"/>
      <c r="D38" s="49"/>
      <c r="E38" s="49"/>
      <c r="F38" s="49"/>
    </row>
    <row r="39" spans="1:16" s="6" customFormat="1" ht="15" customHeight="1">
      <c r="A39" s="49" t="s">
        <v>31</v>
      </c>
      <c r="B39" s="49"/>
      <c r="C39" s="49"/>
      <c r="D39" s="49"/>
      <c r="E39" s="49"/>
      <c r="F39" s="49"/>
    </row>
    <row r="40" spans="1:16" s="6" customFormat="1" ht="28.5" customHeight="1">
      <c r="A40" s="50" t="str">
        <f>CONCATENATE("Индексы прогнозной инфляции до начала выполнения контракта: К на 2026 год (1,0045^5+1,0045^12)/2 = ",H41)</f>
        <v>Индексы прогнозной инфляции до начала выполнения контракта: К на 2026 год (1,0045^5+1,0045^12)/2 = 1,039</v>
      </c>
      <c r="B40" s="50"/>
      <c r="C40" s="50"/>
      <c r="D40" s="50"/>
      <c r="E40" s="50"/>
      <c r="F40" s="50"/>
      <c r="H40" s="6">
        <f>ROUND(G40,4)</f>
        <v>0</v>
      </c>
    </row>
    <row r="41" spans="1:16" s="6" customFormat="1" ht="14.25" hidden="1" customHeight="1">
      <c r="A41" s="50" t="str">
        <f>CONCATENATE("Индексы прогнозной инфляции на период исполнения контракта: К на 2027 год (1,0034^9-1)/2 + 1 =",G42)</f>
        <v>Индексы прогнозной инфляции на период исполнения контракта: К на 2027 год (1,0034^9-1)/2 + 1 =</v>
      </c>
      <c r="B41" s="50"/>
      <c r="C41" s="50"/>
      <c r="D41" s="50"/>
      <c r="E41" s="50"/>
      <c r="F41" s="50"/>
      <c r="G41" s="6">
        <f>(POWER(1.0045,5)+POWER(1.0045,12))/2</f>
        <v>1.0390300826261294</v>
      </c>
      <c r="H41" s="6">
        <f>ROUND(G41,4)</f>
        <v>1.0389999999999999</v>
      </c>
      <c r="I41" s="6">
        <f>G41*G42</f>
        <v>0</v>
      </c>
    </row>
    <row r="42" spans="1:16" s="6" customFormat="1" ht="14.25" customHeight="1">
      <c r="A42" s="51" t="s">
        <v>34</v>
      </c>
      <c r="B42" s="51"/>
      <c r="C42" s="51"/>
      <c r="D42" s="51"/>
      <c r="E42" s="51"/>
      <c r="F42" s="51"/>
      <c r="H42" s="6">
        <f>(POWER(1.0034,1)+POWER(1.0034,9))/2</f>
        <v>1.0172097392156063</v>
      </c>
    </row>
    <row r="43" spans="1:16" customFormat="1" ht="14.4">
      <c r="A43" s="7"/>
      <c r="B43" s="7"/>
      <c r="C43" s="3"/>
      <c r="D43" s="3"/>
      <c r="E43" s="3"/>
      <c r="F43" s="3"/>
      <c r="G43" s="3"/>
      <c r="K43" s="4"/>
      <c r="N43" s="5"/>
      <c r="O43" s="5"/>
      <c r="P43" s="5"/>
    </row>
    <row r="44" spans="1:16" ht="13.8">
      <c r="A44" s="9"/>
      <c r="B44" s="9"/>
      <c r="C44" s="9"/>
      <c r="D44" s="9"/>
      <c r="E44" s="9"/>
      <c r="F44" s="9"/>
      <c r="G44" s="9"/>
      <c r="H44" s="9"/>
    </row>
    <row r="45" spans="1:16" ht="13.8">
      <c r="A45" s="9" t="s">
        <v>35</v>
      </c>
      <c r="B45" s="9"/>
      <c r="C45" s="9"/>
      <c r="D45" s="9"/>
      <c r="E45" s="9"/>
      <c r="F45" s="9"/>
      <c r="G45" s="9"/>
      <c r="H45" s="9"/>
    </row>
  </sheetData>
  <mergeCells count="25">
    <mergeCell ref="A32:F32"/>
    <mergeCell ref="A33:F33"/>
    <mergeCell ref="A35:F35"/>
    <mergeCell ref="A36:F36"/>
    <mergeCell ref="A28:F28"/>
    <mergeCell ref="A29:F29"/>
    <mergeCell ref="A31:F31"/>
    <mergeCell ref="A30:F30"/>
    <mergeCell ref="A21:G21"/>
    <mergeCell ref="A3:G3"/>
    <mergeCell ref="A5:G5"/>
    <mergeCell ref="A7:G7"/>
    <mergeCell ref="A9:G9"/>
    <mergeCell ref="A11:G11"/>
    <mergeCell ref="A37:F37"/>
    <mergeCell ref="A38:F38"/>
    <mergeCell ref="A39:F39"/>
    <mergeCell ref="A40:F40"/>
    <mergeCell ref="A42:F42"/>
    <mergeCell ref="A41:F41"/>
    <mergeCell ref="A23:C23"/>
    <mergeCell ref="A24:C24"/>
    <mergeCell ref="A25:C25"/>
    <mergeCell ref="A26:C26"/>
    <mergeCell ref="A27:B27"/>
  </mergeCells>
  <phoneticPr fontId="0" type="noConversion"/>
  <pageMargins left="0.59055118110236227" right="0.39370078740157483" top="0.59055118110236227" bottom="0.5905511811023622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Обоснование НМЦК</vt:lpstr>
      <vt:lpstr>Протокол</vt:lpstr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smto</cp:lastModifiedBy>
  <cp:lastPrinted>2026-08-27T05:59:58Z</cp:lastPrinted>
  <dcterms:created xsi:type="dcterms:W3CDTF">2014-01-15T18:15:09Z</dcterms:created>
  <dcterms:modified xsi:type="dcterms:W3CDTF">2026-08-27T05:59:59Z</dcterms:modified>
</cp:coreProperties>
</file>