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обосн" sheetId="8" r:id="rId1"/>
  </sheets>
  <calcPr calcId="152511"/>
</workbook>
</file>

<file path=xl/calcChain.xml><?xml version="1.0" encoding="utf-8"?>
<calcChain xmlns="http://schemas.openxmlformats.org/spreadsheetml/2006/main">
  <c r="L15" i="8" l="1"/>
  <c r="M15" i="8" s="1"/>
  <c r="N15" i="8" s="1"/>
  <c r="O15" i="8" s="1"/>
  <c r="O16" i="8" s="1"/>
  <c r="J15" i="8"/>
  <c r="I15" i="8"/>
  <c r="K15" i="8" l="1"/>
</calcChain>
</file>

<file path=xl/sharedStrings.xml><?xml version="1.0" encoding="utf-8"?>
<sst xmlns="http://schemas.openxmlformats.org/spreadsheetml/2006/main" count="40" uniqueCount="40">
  <si>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</si>
  <si>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</si>
  <si>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</si>
  <si>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</si>
  <si>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</si>
  <si>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</si>
  <si>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</si>
  <si>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</si>
  <si>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</si>
  <si>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</si>
  <si>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</si>
  <si>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</si>
  <si>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</si>
  <si>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</si>
  <si>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</si>
  <si>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</si>
  <si>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</si>
  <si>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</si>
  <si>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</si>
  <si>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</si>
  <si>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</si>
  <si>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Приложение № 2 к Извещению о проведении электронного аукциона</t>
  </si>
  <si>
    <t>Основные характеристики объекта закупки</t>
  </si>
  <si>
    <t>Обоснование НМЦК</t>
  </si>
  <si>
    <t>В соответствии с условиями, указанными в контракте (Описанием объекта закупки)</t>
  </si>
  <si>
    <t>В ходе проведения анализа рынка были направлены запросы потенциальным поставщикам о предоставлении ценовой информации. На основании информации о полученных ценах, рассчитана НМЦК.</t>
  </si>
  <si>
    <t xml:space="preserve"> Метод сопоставимых рыночных цен (анализа рынка), согласно части 6 статьи 22 Федерального закона от 05.04.2013  № 44-ФЗ «О контрактной системе в сфере закупок товаров, работ, услуг для обеспечения государственных и муниципальных нужд» является приоритетным для определения и обоснования начальной (максимальной) цены контракта.      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</si>
  <si>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                                                                                     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</si>
  <si>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
</t>
  </si>
  <si>
    <t>Поставщик№1</t>
  </si>
  <si>
    <t>Поставщик№2</t>
  </si>
  <si>
    <t>Поставщик№3</t>
  </si>
  <si>
    <t xml:space="preserve">Рассчитанная НМЦК превышает лимиты бюджетных обязательств. Во исполнение требований п. 2 ст. 72 БК РФ, согласно которому контракты заключаются и оплачиваются </t>
  </si>
  <si>
    <t>Ф.И.О. исполнителя:                                         Панков К.М. 89519098006</t>
  </si>
  <si>
    <t>в пределах таких лимитов, сумма лимитов составляет: 57000 (пятьдесят семь тысяч) рублей 00 копеек.</t>
  </si>
  <si>
    <t>Сопровождение ПО на базе "1С: Предприятие 8"</t>
  </si>
  <si>
    <t>Нормо-часов</t>
  </si>
  <si>
    <t xml:space="preserve">На основании вышеизложенного начальная максимальная цена контракта: 16833 (шестнадцать тысяч восемьсот тридцать три) рублей 35 копеек.
</t>
  </si>
  <si>
    <r>
      <t>Дата подготовки обоснования НМЦК  03.06</t>
    </r>
    <r>
      <rPr>
        <sz val="12"/>
        <rFont val="Times New Roman"/>
        <family val="1"/>
        <charset val="204"/>
      </rPr>
      <t>.2026</t>
    </r>
  </si>
  <si>
    <t>Обоснование начальной (максимальной) цены контракта
Сопровождение ПО на базе "1С: Предприятие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</si>
</sst>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64" fontId="10" fillId="3" borderId="1" xfId="0" applyNumberFormat="1" applyFont="1" applyFill="1" applyBorder="1" applyAlignment="1">
      <alignment horizontal="distributed" vertical="center" wrapText="1" justifyLastLine="1"/>
    </xf>
    <xf numFmtId="0" fontId="10" fillId="3" borderId="1" xfId="0" applyFont="1" applyFill="1" applyBorder="1" applyAlignment="1">
      <alignment horizontal="distributed" vertical="center" justifyLastLine="1"/>
    </xf>
    <xf numFmtId="10" fontId="10" fillId="3" borderId="1" xfId="0" applyNumberFormat="1" applyFont="1" applyFill="1" applyBorder="1" applyAlignment="1">
      <alignment horizontal="distributed" vertical="center" justifyLastLine="1"/>
    </xf>
    <xf numFmtId="2" fontId="10" fillId="3" borderId="1" xfId="0" applyNumberFormat="1" applyFont="1" applyFill="1" applyBorder="1" applyAlignment="1">
      <alignment horizontal="distributed" vertical="center" wrapText="1" justifyLastLine="1"/>
    </xf>
    <xf numFmtId="165" fontId="10" fillId="3" borderId="1" xfId="0" applyNumberFormat="1" applyFont="1" applyFill="1" applyBorder="1" applyAlignment="1">
      <alignment horizontal="distributed" vertical="center" wrapText="1" justifyLastLine="1"/>
    </xf>
    <xf numFmtId="4" fontId="10" fillId="3" borderId="1" xfId="0" applyNumberFormat="1" applyFont="1" applyFill="1" applyBorder="1" applyAlignment="1">
      <alignment horizontal="center" vertical="center" wrapText="1" justifyLastLine="1"/>
    </xf>
    <xf numFmtId="1" fontId="10" fillId="3" borderId="1" xfId="0" applyNumberFormat="1" applyFont="1" applyFill="1" applyBorder="1" applyAlignment="1">
      <alignment horizontal="center" vertical="center" wrapText="1" justifyLastLine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2" fillId="0" borderId="0" xfId="0" applyFont="1" applyBorder="1"/>
    <xf numFmtId="0" fontId="9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2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13</xdr:row>
      <xdr:rowOff>952500</xdr:rowOff>
    </xdr:from>
    <xdr:to>
      <xdr:col>11</xdr:col>
      <xdr:colOff>0</xdr:colOff>
      <xdr:row>13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13</xdr:row>
      <xdr:rowOff>923925</xdr:rowOff>
    </xdr:from>
    <xdr:to>
      <xdr:col>9</xdr:col>
      <xdr:colOff>1019175</xdr:colOff>
      <xdr:row>13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</xdr:row>
      <xdr:rowOff>1600200</xdr:rowOff>
    </xdr:from>
    <xdr:to>
      <xdr:col>11</xdr:col>
      <xdr:colOff>1504950</xdr:colOff>
      <xdr:row>13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31"/>
  <sheetViews>
    <sheetView tabSelected="1" view="pageBreakPreview" topLeftCell="A2" zoomScale="84" zoomScaleSheetLayoutView="84" workbookViewId="0">
      <selection activeCell="A5" sqref="A5"/>
    </sheetView>
  </sheetViews>
  <sheetFormatPr defaultRowHeight="12.75" x14ac:dyDescent="0.2"/>
  <cols>
    <col min="1" max="1" width="4.7109375" style="1" customWidth="1"/>
    <col min="2" max="2" width="43.7109375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4.5703125" style="1" customWidth="1"/>
    <col min="16" max="161" width="9.140625" style="34"/>
    <col min="162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162" ht="15.75" hidden="1" x14ac:dyDescent="0.25">
      <c r="J1" s="2" t="s">
        <v>1</v>
      </c>
    </row>
    <row r="2" spans="1:162" ht="15.75" customHeight="1" x14ac:dyDescent="0.25">
      <c r="J2" s="2"/>
      <c r="K2" s="47" t="s">
        <v>21</v>
      </c>
      <c r="L2" s="48"/>
      <c r="M2" s="48"/>
      <c r="N2" s="48"/>
      <c r="O2" s="48"/>
    </row>
    <row r="3" spans="1:162" ht="15.75" x14ac:dyDescent="0.25">
      <c r="J3" s="2"/>
      <c r="M3" s="67"/>
      <c r="N3" s="67"/>
      <c r="O3" s="67"/>
    </row>
    <row r="4" spans="1:162" ht="31.5" customHeight="1" x14ac:dyDescent="0.2">
      <c r="A4" s="69" t="s">
        <v>39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2" ht="4.5" customHeight="1" x14ac:dyDescent="0.2">
      <c r="A5" s="32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62" ht="22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2" ht="53.25" customHeight="1" x14ac:dyDescent="0.2">
      <c r="A7" s="32"/>
      <c r="B7" s="32"/>
      <c r="C7" s="53" t="s">
        <v>27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62" ht="44.25" customHeight="1" x14ac:dyDescent="0.2">
      <c r="A8" s="53" t="s">
        <v>22</v>
      </c>
      <c r="B8" s="53"/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62" ht="60.75" customHeight="1" x14ac:dyDescent="0.2">
      <c r="A9" s="51" t="s">
        <v>17</v>
      </c>
      <c r="B9" s="56"/>
      <c r="C9" s="57" t="s">
        <v>26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62" ht="33" customHeight="1" x14ac:dyDescent="0.2">
      <c r="A10" s="51" t="s">
        <v>23</v>
      </c>
      <c r="B10" s="52"/>
      <c r="C10" s="57" t="s">
        <v>25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</row>
    <row r="11" spans="1:162" ht="21.75" customHeight="1" x14ac:dyDescent="0.2">
      <c r="C11" s="64" t="s">
        <v>28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62" ht="27" customHeight="1" x14ac:dyDescent="0.2">
      <c r="A12" s="51" t="s">
        <v>18</v>
      </c>
      <c r="B12" s="5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62" x14ac:dyDescent="0.2">
      <c r="A13" s="70" t="s">
        <v>2</v>
      </c>
      <c r="B13" s="70" t="s">
        <v>20</v>
      </c>
      <c r="C13" s="72" t="s">
        <v>3</v>
      </c>
      <c r="D13" s="72" t="s">
        <v>0</v>
      </c>
      <c r="E13" s="74" t="s">
        <v>4</v>
      </c>
      <c r="F13" s="74"/>
      <c r="G13" s="74"/>
      <c r="H13" s="74"/>
      <c r="I13" s="62" t="s">
        <v>5</v>
      </c>
      <c r="J13" s="62"/>
      <c r="K13" s="62"/>
      <c r="L13" s="63" t="s">
        <v>6</v>
      </c>
      <c r="M13" s="63"/>
      <c r="N13" s="63"/>
      <c r="O13" s="63"/>
    </row>
    <row r="14" spans="1:162" ht="135" customHeight="1" thickBot="1" x14ac:dyDescent="0.25">
      <c r="A14" s="71"/>
      <c r="B14" s="71"/>
      <c r="C14" s="73"/>
      <c r="D14" s="73"/>
      <c r="E14" s="44" t="s">
        <v>29</v>
      </c>
      <c r="F14" s="44" t="s">
        <v>30</v>
      </c>
      <c r="G14" s="44" t="s">
        <v>31</v>
      </c>
      <c r="H14" s="26" t="s">
        <v>7</v>
      </c>
      <c r="I14" s="26" t="s">
        <v>8</v>
      </c>
      <c r="J14" s="27" t="s">
        <v>9</v>
      </c>
      <c r="K14" s="27" t="s">
        <v>10</v>
      </c>
      <c r="L14" s="27" t="s">
        <v>11</v>
      </c>
      <c r="M14" s="26" t="s">
        <v>12</v>
      </c>
      <c r="N14" s="26" t="s">
        <v>13</v>
      </c>
      <c r="O14" s="26" t="s">
        <v>14</v>
      </c>
    </row>
    <row r="15" spans="1:162" s="28" customFormat="1" ht="48" customHeight="1" thickBot="1" x14ac:dyDescent="0.25">
      <c r="A15" s="29">
        <v>1</v>
      </c>
      <c r="B15" s="41" t="s">
        <v>35</v>
      </c>
      <c r="C15" s="43" t="s">
        <v>36</v>
      </c>
      <c r="D15" s="41">
        <v>5</v>
      </c>
      <c r="E15" s="30">
        <v>3500</v>
      </c>
      <c r="F15" s="31">
        <v>3200</v>
      </c>
      <c r="G15" s="30">
        <v>3400</v>
      </c>
      <c r="H15" s="25">
        <v>3</v>
      </c>
      <c r="I15" s="19">
        <f>AVERAGE(E15:G15)</f>
        <v>3366.6666666666665</v>
      </c>
      <c r="J15" s="20">
        <f>STDEV(E15:G15)</f>
        <v>152.75252316519467</v>
      </c>
      <c r="K15" s="21">
        <f t="shared" ref="K15" si="0">J15/I15</f>
        <v>4.5372036583721194E-2</v>
      </c>
      <c r="L15" s="22">
        <f>((D15/H15)*(SUM(E15:G15)))</f>
        <v>16833.333333333336</v>
      </c>
      <c r="M15" s="23">
        <f>L15/D15</f>
        <v>3366.666666666667</v>
      </c>
      <c r="N15" s="24">
        <f>ROUND(M15,2)</f>
        <v>3366.67</v>
      </c>
      <c r="O15" s="24">
        <f>N15*D15</f>
        <v>16833.349999999999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3"/>
    </row>
    <row r="16" spans="1:162" ht="14.25" x14ac:dyDescent="0.2">
      <c r="A16" s="3"/>
      <c r="B16" s="4"/>
      <c r="C16" s="5"/>
      <c r="D16" s="5"/>
      <c r="E16" s="6"/>
      <c r="F16" s="6"/>
      <c r="G16" s="6"/>
      <c r="H16" s="7"/>
      <c r="I16" s="8"/>
      <c r="J16" s="9"/>
      <c r="K16" s="10"/>
      <c r="L16" s="11"/>
      <c r="M16" s="12"/>
      <c r="N16" s="11" t="s">
        <v>15</v>
      </c>
      <c r="O16" s="42">
        <f>SUM(O15:O15)</f>
        <v>16833.349999999999</v>
      </c>
    </row>
    <row r="17" spans="1:161" ht="15.75" x14ac:dyDescent="0.2">
      <c r="A17" s="68"/>
      <c r="B17" s="68"/>
      <c r="C17" s="68"/>
      <c r="D17" s="68"/>
      <c r="E17" s="68"/>
      <c r="F17" s="68"/>
      <c r="G17" s="68"/>
      <c r="H17" s="68"/>
      <c r="I17" s="13"/>
      <c r="J17" s="14"/>
      <c r="K17" s="14"/>
      <c r="L17" s="14"/>
      <c r="M17" s="14"/>
      <c r="N17" s="14"/>
      <c r="O17" s="13"/>
    </row>
    <row r="18" spans="1:161" ht="15.75" hidden="1" x14ac:dyDescent="0.2">
      <c r="A18" s="14" t="s">
        <v>32</v>
      </c>
      <c r="B18" s="14"/>
      <c r="C18" s="14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4"/>
      <c r="O18" s="13"/>
    </row>
    <row r="19" spans="1:161" ht="15.75" hidden="1" x14ac:dyDescent="0.2">
      <c r="A19" s="78" t="s">
        <v>34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3"/>
    </row>
    <row r="20" spans="1:161" ht="24" customHeight="1" x14ac:dyDescent="0.2">
      <c r="A20" s="79" t="s">
        <v>37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3"/>
    </row>
    <row r="21" spans="1:161" ht="15.75" x14ac:dyDescent="0.2">
      <c r="A21" s="40"/>
      <c r="B21" s="40"/>
      <c r="C21" s="40"/>
      <c r="D21" s="40"/>
      <c r="E21" s="40"/>
      <c r="F21" s="40"/>
      <c r="G21" s="40"/>
      <c r="H21" s="40"/>
      <c r="I21" s="13"/>
      <c r="J21" s="14"/>
      <c r="K21" s="14"/>
      <c r="L21" s="14"/>
      <c r="M21" s="14"/>
      <c r="N21" s="14"/>
      <c r="O21" s="13"/>
    </row>
    <row r="22" spans="1:161" ht="16.5" customHeight="1" x14ac:dyDescent="0.2">
      <c r="A22" s="4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39"/>
    </row>
    <row r="23" spans="1:161" ht="36" customHeight="1" x14ac:dyDescent="0.2">
      <c r="A23" s="4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3"/>
    </row>
    <row r="24" spans="1:161" ht="15.75" customHeight="1" x14ac:dyDescent="0.2">
      <c r="A24" s="60" t="s">
        <v>19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61" s="16" customFormat="1" ht="75.75" customHeight="1" x14ac:dyDescent="0.25">
      <c r="A25" s="60" t="s">
        <v>16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</row>
    <row r="26" spans="1:161" s="15" customFormat="1" ht="34.5" customHeight="1" x14ac:dyDescent="0.25">
      <c r="A26" s="61"/>
      <c r="B26" s="61"/>
      <c r="C26" s="55" t="s">
        <v>38</v>
      </c>
      <c r="D26" s="55"/>
      <c r="E26" s="55"/>
      <c r="F26" s="55"/>
      <c r="G26" s="55"/>
      <c r="H26" s="55"/>
      <c r="I26" s="55"/>
      <c r="J26" s="17"/>
      <c r="K26" s="17"/>
      <c r="L26" s="17"/>
      <c r="M26" s="17"/>
      <c r="N26" s="17"/>
      <c r="O26" s="1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</row>
    <row r="27" spans="1:161" s="15" customFormat="1" ht="15.75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</row>
    <row r="28" spans="1:161" s="17" customFormat="1" ht="15.75" customHeight="1" x14ac:dyDescent="0.25">
      <c r="A28" s="45" t="s">
        <v>33</v>
      </c>
      <c r="B28" s="45"/>
      <c r="C28" s="45"/>
      <c r="D28" s="45"/>
      <c r="E28" s="45"/>
      <c r="F28" s="45"/>
      <c r="G28" s="45"/>
      <c r="H28" s="1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</row>
    <row r="29" spans="1:161" s="17" customFormat="1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</row>
    <row r="31" spans="1:161" s="17" customFormat="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</row>
  </sheetData>
  <mergeCells count="31">
    <mergeCell ref="A17:H17"/>
    <mergeCell ref="A25:O25"/>
    <mergeCell ref="A4:O4"/>
    <mergeCell ref="A13:A14"/>
    <mergeCell ref="B13:B14"/>
    <mergeCell ref="C13:C14"/>
    <mergeCell ref="D13:D14"/>
    <mergeCell ref="E13:H13"/>
    <mergeCell ref="A9:B9"/>
    <mergeCell ref="A8:B8"/>
    <mergeCell ref="B5:O5"/>
    <mergeCell ref="C12:O12"/>
    <mergeCell ref="B22:N23"/>
    <mergeCell ref="A19:N19"/>
    <mergeCell ref="A20:N20"/>
    <mergeCell ref="A28:G28"/>
    <mergeCell ref="A27:N27"/>
    <mergeCell ref="K2:O2"/>
    <mergeCell ref="C8:O8"/>
    <mergeCell ref="A10:B10"/>
    <mergeCell ref="C7:O7"/>
    <mergeCell ref="C26:I26"/>
    <mergeCell ref="A12:B12"/>
    <mergeCell ref="C9:O9"/>
    <mergeCell ref="A24:O24"/>
    <mergeCell ref="A26:B26"/>
    <mergeCell ref="C10:O10"/>
    <mergeCell ref="I13:K13"/>
    <mergeCell ref="L13:O13"/>
    <mergeCell ref="C11:O11"/>
    <mergeCell ref="M3:O3"/>
  </mergeCells>
  <pageMargins left="0.41" right="0.41" top="0.62" bottom="0.35433070866141736" header="0.2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2026-06-02T00:39:28Z</dcterms:modified>
</cp:coreProperties>
</file>