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" i="1" l="1"/>
  <c r="K10" i="1"/>
  <c r="T11" i="1" l="1"/>
  <c r="L11" i="1"/>
  <c r="Q7" i="1"/>
  <c r="R7" i="1" s="1"/>
  <c r="K7" i="1"/>
  <c r="K11" i="1" l="1"/>
  <c r="R11" i="1"/>
  <c r="S11" i="1" l="1"/>
  <c r="X11" i="1" l="1"/>
  <c r="Y11" i="1" s="1"/>
  <c r="Y4" i="1" l="1"/>
</calcChain>
</file>

<file path=xl/sharedStrings.xml><?xml version="1.0" encoding="utf-8"?>
<sst xmlns="http://schemas.openxmlformats.org/spreadsheetml/2006/main" count="40" uniqueCount="37">
  <si>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</si>
  <si>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</si>
  <si>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</si>
  <si>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</si>
  <si>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</si>
  <si>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</si>
  <si>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</si>
  <si>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</si>
  <si>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</si>
  <si>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</si>
  <si>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</si>
  <si>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</si>
  <si>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</si>
  <si>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</si>
  <si>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</si>
  <si>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</si>
  <si>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</si>
  <si>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</si>
  <si>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</si>
  <si>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</si>
  <si>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</si>
  <si>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rPr>
        <sz val="11"/>
        <color rgb="FF000000"/>
        <rFont val="Times New Roman"/>
        <family val="1"/>
        <charset val="204"/>
      </rP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НДС, руб</t>
    </r>
    <r>
      <rPr>
        <sz val="11"/>
        <color rgb="FF000000"/>
        <rFont val="Times New Roman"/>
        <family val="1"/>
        <charset val="204"/>
      </rPr>
      <t>.</t>
    </r>
  </si>
  <si>
    <t xml:space="preserve">№ реестровой записи
</t>
  </si>
  <si>
    <t>Цена Средневзвешанная, руб.</t>
  </si>
  <si>
    <t xml:space="preserve">КП 1 </t>
  </si>
  <si>
    <t>21.20.10.231</t>
  </si>
  <si>
    <t>мл</t>
  </si>
  <si>
    <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 и оптовой надбавки, руб.</t>
    </r>
  </si>
  <si>
    <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 и оптовой надбавки, руб</t>
    </r>
    <r>
      <rPr>
        <sz val="11"/>
        <color rgb="FF000000"/>
        <rFont val="Times New Roman"/>
        <family val="1"/>
        <charset val="204"/>
      </rPr>
      <t>.</t>
    </r>
  </si>
  <si>
    <t>24175,00/6/100</t>
  </si>
  <si>
    <t xml:space="preserve">Средневзвешенная цена </t>
  </si>
  <si>
    <t>Изофлуран</t>
  </si>
  <si>
    <t>№ 2213003189226000101</t>
  </si>
  <si>
    <t>https://zakupki.gov.ru/epz/contract/contractCard/payment-info-and-target-of-order.html?reestrNumber=2213003189226000101&amp;contractInfoId=108541802</t>
  </si>
  <si>
    <t>№ 2482505384325000193</t>
  </si>
  <si>
    <t>https://zakupki.gov.ru/epz/contract/contractCard/payment-info-and-target-of-order.html?reestrNumber=2482505384325000193&amp;contractInfoId=101492407</t>
  </si>
  <si>
    <t xml:space="preserve">жидкость для ингаляций, ~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</si>
</sst>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\ _₽_-;\-* #,##0.00\ _₽_-;_-* \-??\ _₽_-;_-@_-"/>
    <numFmt numFmtId="165" formatCode="_-* #,##0.000\ _₽_-;\-* #,##0.000\ _₽_-;_-* \-??\ _₽_-;_-@_-"/>
    <numFmt numFmtId="166" formatCode="#,##0.00_ ;\-#,##0.00\ "/>
    <numFmt numFmtId="167" formatCode="_-* #,##0.000\ _₽_-;\-* #,##0.000\ _₽_-;_-* \-???\ _₽_-;_-@_-"/>
    <numFmt numFmtId="168" formatCode="_-* #,##0.0000\ _₽_-;\-* #,##0.0000\ _₽_-;_-* &quot;-&quot;????\ _₽_-;_-@_-"/>
    <numFmt numFmtId="169" formatCode="_-* #,##0.00000\ _₽_-;\-* #,##0.00000\ _₽_-;_-* &quot;-&quot;?????\ _₽_-;_-@_-"/>
    <numFmt numFmtId="170" formatCode="#,##0.00000_ ;\-#,##0.00000\ "/>
  </numFmts>
  <fonts count="8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4" fillId="0" borderId="0" applyBorder="0" applyProtection="0"/>
  </cellStyleXfs>
  <cellXfs count="82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164" fontId="1" fillId="3" borderId="2" xfId="1" applyFont="1" applyFill="1" applyBorder="1" applyAlignment="1" applyProtection="1">
      <alignment vertical="top" wrapText="1"/>
    </xf>
    <xf numFmtId="165" fontId="1" fillId="0" borderId="2" xfId="1" applyNumberFormat="1" applyFont="1" applyBorder="1" applyAlignment="1" applyProtection="1">
      <alignment horizontal="center" vertical="top" wrapText="1"/>
      <protection locked="0"/>
    </xf>
    <xf numFmtId="165" fontId="4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4" fillId="0" borderId="2" xfId="2" applyNumberFormat="1" applyBorder="1" applyAlignment="1" applyProtection="1">
      <alignment horizontal="center" vertical="top" wrapText="1"/>
      <protection locked="0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4" fillId="0" borderId="4" xfId="2" applyNumberFormat="1" applyBorder="1" applyAlignment="1" applyProtection="1">
      <alignment horizontal="center" vertical="top" wrapText="1"/>
      <protection locked="0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2" fontId="1" fillId="0" borderId="4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 applyProtection="1">
      <alignment horizontal="center" vertical="top" wrapText="1"/>
      <protection locked="0"/>
    </xf>
    <xf numFmtId="164" fontId="2" fillId="6" borderId="2" xfId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7" fillId="6" borderId="2" xfId="0" applyFont="1" applyFill="1" applyBorder="1" applyAlignment="1">
      <alignment horizontal="center" vertical="top" wrapText="1"/>
    </xf>
    <xf numFmtId="43" fontId="1" fillId="4" borderId="2" xfId="1" applyNumberFormat="1" applyFont="1" applyFill="1" applyBorder="1" applyAlignment="1" applyProtection="1">
      <alignment horizontal="center" vertical="top" wrapText="1"/>
    </xf>
    <xf numFmtId="0" fontId="4" fillId="0" borderId="5" xfId="2" applyBorder="1" applyAlignment="1">
      <alignment wrapText="1"/>
    </xf>
    <xf numFmtId="0" fontId="4" fillId="0" borderId="5" xfId="2" applyBorder="1" applyAlignment="1" applyProtection="1">
      <alignment wrapText="1"/>
    </xf>
    <xf numFmtId="4" fontId="1" fillId="0" borderId="5" xfId="0" applyNumberFormat="1" applyFont="1" applyBorder="1" applyAlignment="1">
      <alignment vertical="top" wrapText="1"/>
    </xf>
    <xf numFmtId="169" fontId="1" fillId="0" borderId="5" xfId="1" applyNumberFormat="1" applyFont="1" applyBorder="1" applyAlignment="1" applyProtection="1">
      <alignment vertical="top" wrapText="1"/>
    </xf>
    <xf numFmtId="0" fontId="4" fillId="0" borderId="5" xfId="2" applyFill="1" applyBorder="1" applyAlignment="1" applyProtection="1">
      <alignment wrapText="1"/>
    </xf>
    <xf numFmtId="166" fontId="1" fillId="0" borderId="5" xfId="1" applyNumberFormat="1" applyFont="1" applyBorder="1" applyAlignment="1" applyProtection="1">
      <alignment horizontal="center" vertical="top" wrapText="1"/>
      <protection locked="0"/>
    </xf>
    <xf numFmtId="49" fontId="1" fillId="0" borderId="5" xfId="0" applyNumberFormat="1" applyFont="1" applyBorder="1" applyAlignment="1">
      <alignment horizontal="left" vertical="top" wrapText="1"/>
    </xf>
    <xf numFmtId="43" fontId="1" fillId="0" borderId="5" xfId="1" applyNumberFormat="1" applyFont="1" applyBorder="1" applyAlignment="1" applyProtection="1">
      <alignment vertical="top" wrapText="1"/>
    </xf>
    <xf numFmtId="168" fontId="1" fillId="0" borderId="5" xfId="1" applyNumberFormat="1" applyFont="1" applyBorder="1" applyAlignment="1" applyProtection="1">
      <alignment vertical="top" wrapText="1"/>
    </xf>
    <xf numFmtId="166" fontId="1" fillId="6" borderId="2" xfId="0" applyNumberFormat="1" applyFont="1" applyFill="1" applyBorder="1" applyAlignment="1">
      <alignment horizontal="center" vertical="top" wrapText="1"/>
    </xf>
    <xf numFmtId="170" fontId="2" fillId="6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left" vertical="top" wrapText="1"/>
    </xf>
    <xf numFmtId="164" fontId="2" fillId="5" borderId="4" xfId="1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3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</xf>
    <xf numFmtId="164" fontId="1" fillId="3" borderId="6" xfId="1" applyFont="1" applyFill="1" applyBorder="1" applyAlignment="1" applyProtection="1">
      <alignment horizontal="center" vertical="top" wrapText="1"/>
    </xf>
    <xf numFmtId="164" fontId="1" fillId="3" borderId="1" xfId="1" applyFont="1" applyFill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2482505384325000193" TargetMode="External"/><Relationship Id="rId1" Type="http://schemas.openxmlformats.org/officeDocument/2006/relationships/hyperlink" Target="https://zakupki.gov.ru/epz/contract/contractCard/common-info.html?reestrNumber=221300318922600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11"/>
  <sheetViews>
    <sheetView tabSelected="1" topLeftCell="C1" zoomScale="80" zoomScaleNormal="80" workbookViewId="0">
      <selection activeCell="C11" sqref="C11"/>
    </sheetView>
  </sheetViews>
  <sheetFormatPr defaultColWidth="9.140625" defaultRowHeight="15" x14ac:dyDescent="0.25"/>
  <cols>
    <col min="1" max="1" width="5.7109375" style="1" customWidth="1"/>
    <col min="2" max="2" width="15.85546875" style="1" customWidth="1"/>
    <col min="3" max="3" width="18.5703125" style="1" customWidth="1"/>
    <col min="4" max="4" width="13" style="1" customWidth="1"/>
    <col min="5" max="5" width="6.7109375" style="1" customWidth="1"/>
    <col min="6" max="6" width="11" style="1" customWidth="1"/>
    <col min="7" max="7" width="24" style="1" customWidth="1"/>
    <col min="8" max="8" width="14.140625" style="1" customWidth="1"/>
    <col min="9" max="9" width="18.42578125" style="1" customWidth="1"/>
    <col min="10" max="10" width="12.5703125" style="1" customWidth="1"/>
    <col min="11" max="11" width="12.140625" style="1" customWidth="1"/>
    <col min="12" max="12" width="14.28515625" style="1" customWidth="1"/>
    <col min="13" max="13" width="15.42578125" style="1" customWidth="1"/>
    <col min="14" max="14" width="19.7109375" style="1" customWidth="1"/>
    <col min="15" max="15" width="10" style="1" customWidth="1"/>
    <col min="16" max="16" width="12.28515625" style="1" customWidth="1"/>
    <col min="17" max="17" width="15.5703125" style="1" customWidth="1"/>
    <col min="18" max="18" width="13.140625" style="1" customWidth="1"/>
    <col min="19" max="19" width="10.7109375" style="1" customWidth="1"/>
    <col min="20" max="20" width="9.140625" style="1"/>
    <col min="21" max="21" width="9.5703125" style="1" bestFit="1" customWidth="1"/>
    <col min="22" max="23" width="9.140625" style="1"/>
    <col min="24" max="24" width="16.42578125" style="1" customWidth="1"/>
    <col min="25" max="25" width="20.140625" style="1" customWidth="1"/>
    <col min="26" max="26" width="14.42578125" style="1" customWidth="1"/>
    <col min="27" max="27" width="13.7109375" style="1" customWidth="1"/>
    <col min="28" max="28" width="9.140625" style="1"/>
    <col min="29" max="29" width="11.85546875" style="1" customWidth="1"/>
    <col min="30" max="1020" width="9.140625" style="1"/>
  </cols>
  <sheetData>
    <row r="1" spans="1:28" s="10" customFormat="1" x14ac:dyDescent="0.25">
      <c r="A1" s="2"/>
      <c r="B1" s="2"/>
      <c r="C1" s="2"/>
      <c r="D1" s="2"/>
      <c r="E1" s="2"/>
      <c r="F1" s="2"/>
      <c r="G1" s="3"/>
      <c r="H1" s="3"/>
      <c r="I1" s="3"/>
      <c r="J1" s="4"/>
      <c r="K1" s="2"/>
      <c r="L1" s="5"/>
      <c r="M1" s="6"/>
      <c r="N1" s="6"/>
      <c r="O1" s="7"/>
      <c r="P1" s="7"/>
      <c r="Q1" s="4"/>
      <c r="R1" s="2"/>
      <c r="S1" s="2"/>
      <c r="T1" s="2"/>
      <c r="U1" s="2"/>
      <c r="V1" s="8"/>
      <c r="W1" s="8"/>
      <c r="X1" s="2"/>
      <c r="Y1" s="9"/>
      <c r="Z1" s="2"/>
      <c r="AA1" s="2"/>
    </row>
    <row r="2" spans="1:28" s="10" customFormat="1" x14ac:dyDescent="0.25">
      <c r="A2" s="2"/>
      <c r="B2" s="2"/>
      <c r="C2" s="2"/>
      <c r="D2" s="2"/>
      <c r="E2" s="2"/>
      <c r="F2" s="2"/>
      <c r="G2" s="3"/>
      <c r="H2" s="3"/>
      <c r="I2" s="3"/>
      <c r="J2" s="4"/>
      <c r="K2" s="2"/>
      <c r="L2" s="5"/>
      <c r="M2" s="6"/>
      <c r="N2" s="6"/>
      <c r="O2" s="7"/>
      <c r="P2" s="7"/>
      <c r="Q2" s="4"/>
      <c r="R2" s="2"/>
      <c r="S2" s="2"/>
      <c r="T2" s="2"/>
      <c r="U2" s="2"/>
      <c r="V2" s="8"/>
      <c r="W2" s="8"/>
      <c r="X2" s="2"/>
      <c r="Y2" s="9"/>
      <c r="Z2" s="2"/>
      <c r="AA2" s="2"/>
    </row>
    <row r="3" spans="1:28" s="10" customFormat="1" ht="156" customHeight="1" x14ac:dyDescent="0.25">
      <c r="A3" s="2"/>
      <c r="B3" s="64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5"/>
      <c r="M3" s="6"/>
      <c r="N3" s="6"/>
      <c r="O3" s="7"/>
      <c r="P3" s="7"/>
      <c r="Q3" s="4"/>
      <c r="R3" s="2"/>
      <c r="S3" s="2"/>
      <c r="T3" s="2"/>
      <c r="U3" s="2"/>
      <c r="V3" s="8"/>
      <c r="W3" s="8"/>
      <c r="X3" s="2"/>
      <c r="Y3" s="9"/>
      <c r="Z3" s="2"/>
      <c r="AA3" s="2"/>
    </row>
    <row r="4" spans="1:28" s="10" customFormat="1" ht="15" customHeight="1" x14ac:dyDescent="0.25">
      <c r="A4" s="2"/>
      <c r="B4" s="2"/>
      <c r="C4" s="2"/>
      <c r="D4" s="2"/>
      <c r="E4" s="2"/>
      <c r="F4" s="2"/>
      <c r="G4" s="3"/>
      <c r="H4" s="3"/>
      <c r="I4" s="3"/>
      <c r="J4" s="4"/>
      <c r="K4" s="11"/>
      <c r="L4" s="5"/>
      <c r="M4" s="6"/>
      <c r="N4" s="6"/>
      <c r="O4" s="7"/>
      <c r="P4" s="7"/>
      <c r="Q4" s="4"/>
      <c r="R4" s="4"/>
      <c r="S4" s="69" t="s">
        <v>1</v>
      </c>
      <c r="T4" s="69"/>
      <c r="U4" s="69"/>
      <c r="V4" s="69"/>
      <c r="W4" s="69"/>
      <c r="X4" s="69"/>
      <c r="Y4" s="12">
        <f>SUBTOTAL(9,Y6:Y11)</f>
        <v>21065.91</v>
      </c>
      <c r="Z4" s="13"/>
      <c r="AA4" s="13"/>
    </row>
    <row r="5" spans="1:28" ht="87.75" customHeight="1" x14ac:dyDescent="0.25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73" t="s">
        <v>8</v>
      </c>
      <c r="H5" s="74"/>
      <c r="I5" s="74"/>
      <c r="J5" s="74"/>
      <c r="K5" s="75"/>
      <c r="L5" s="15" t="s">
        <v>9</v>
      </c>
      <c r="M5" s="76" t="s">
        <v>30</v>
      </c>
      <c r="N5" s="77"/>
      <c r="O5" s="77"/>
      <c r="P5" s="77"/>
      <c r="Q5" s="77"/>
      <c r="R5" s="78"/>
      <c r="S5" s="16" t="s">
        <v>10</v>
      </c>
      <c r="T5" s="17" t="s">
        <v>11</v>
      </c>
      <c r="U5" s="16" t="s">
        <v>12</v>
      </c>
      <c r="V5" s="18" t="s">
        <v>13</v>
      </c>
      <c r="W5" s="18" t="s">
        <v>14</v>
      </c>
      <c r="X5" s="19" t="s">
        <v>15</v>
      </c>
      <c r="Y5" s="20" t="s">
        <v>16</v>
      </c>
    </row>
    <row r="6" spans="1:28" ht="30" customHeight="1" x14ac:dyDescent="0.25">
      <c r="A6" s="79">
        <v>1</v>
      </c>
      <c r="B6" s="80" t="s">
        <v>31</v>
      </c>
      <c r="C6" s="80" t="s">
        <v>36</v>
      </c>
      <c r="D6" s="80" t="s">
        <v>25</v>
      </c>
      <c r="E6" s="79" t="s">
        <v>26</v>
      </c>
      <c r="F6" s="70">
        <v>600</v>
      </c>
      <c r="G6" s="22" t="s">
        <v>17</v>
      </c>
      <c r="H6" s="22" t="s">
        <v>18</v>
      </c>
      <c r="I6" s="22" t="s">
        <v>19</v>
      </c>
      <c r="J6" s="23" t="s">
        <v>20</v>
      </c>
      <c r="K6" s="24" t="s">
        <v>21</v>
      </c>
      <c r="L6" s="25" t="s">
        <v>27</v>
      </c>
      <c r="M6" s="26" t="s">
        <v>22</v>
      </c>
      <c r="N6" s="22" t="s">
        <v>18</v>
      </c>
      <c r="O6" s="27" t="s">
        <v>20</v>
      </c>
      <c r="P6" s="23" t="s">
        <v>7</v>
      </c>
      <c r="Q6" s="23" t="s">
        <v>28</v>
      </c>
      <c r="R6" s="24" t="s">
        <v>23</v>
      </c>
      <c r="S6" s="66"/>
      <c r="T6" s="68"/>
      <c r="U6" s="66"/>
      <c r="V6" s="71"/>
      <c r="W6" s="71"/>
      <c r="X6" s="72"/>
      <c r="Y6" s="65"/>
      <c r="Z6" s="28"/>
      <c r="AA6" s="28"/>
      <c r="AB6" s="28"/>
    </row>
    <row r="7" spans="1:28" ht="30" customHeight="1" x14ac:dyDescent="0.25">
      <c r="A7" s="79"/>
      <c r="B7" s="80"/>
      <c r="C7" s="80"/>
      <c r="D7" s="80"/>
      <c r="E7" s="79"/>
      <c r="F7" s="70"/>
      <c r="G7" s="53" t="s">
        <v>32</v>
      </c>
      <c r="H7" s="54" t="s">
        <v>33</v>
      </c>
      <c r="I7" s="55"/>
      <c r="J7" s="56">
        <v>35.109850000000002</v>
      </c>
      <c r="K7" s="52">
        <f>ROUND((J7-(J7*10/110)),2)</f>
        <v>31.92</v>
      </c>
      <c r="L7" s="29">
        <v>0</v>
      </c>
      <c r="M7" s="30"/>
      <c r="N7" s="31"/>
      <c r="O7" s="32"/>
      <c r="P7" s="32"/>
      <c r="Q7" s="21">
        <f>ROUND((O7-(O7*10/110)),2)</f>
        <v>0</v>
      </c>
      <c r="R7" s="16">
        <f>P7*Q7</f>
        <v>0</v>
      </c>
      <c r="S7" s="66"/>
      <c r="T7" s="68"/>
      <c r="U7" s="66"/>
      <c r="V7" s="71"/>
      <c r="W7" s="71"/>
      <c r="X7" s="72"/>
      <c r="Y7" s="65"/>
      <c r="Z7" s="28"/>
      <c r="AA7" s="28"/>
      <c r="AB7" s="28"/>
    </row>
    <row r="8" spans="1:28" ht="30" customHeight="1" x14ac:dyDescent="0.25">
      <c r="A8" s="79"/>
      <c r="B8" s="80"/>
      <c r="C8" s="80"/>
      <c r="D8" s="80"/>
      <c r="E8" s="79"/>
      <c r="F8" s="70"/>
      <c r="G8" s="53" t="s">
        <v>34</v>
      </c>
      <c r="H8" s="57" t="s">
        <v>35</v>
      </c>
      <c r="I8" s="58"/>
      <c r="J8" s="56">
        <v>39.372149999999998</v>
      </c>
      <c r="K8" s="52">
        <f t="shared" ref="K8:K10" si="0">ROUND((J8-(J8*10/110)),2)</f>
        <v>35.79</v>
      </c>
      <c r="L8" s="29"/>
      <c r="M8" s="30"/>
      <c r="N8" s="33"/>
      <c r="O8" s="32"/>
      <c r="P8" s="32"/>
      <c r="Q8" s="21"/>
      <c r="R8" s="16"/>
      <c r="S8" s="66"/>
      <c r="T8" s="68"/>
      <c r="U8" s="66"/>
      <c r="V8" s="71"/>
      <c r="W8" s="71"/>
      <c r="X8" s="72"/>
      <c r="Y8" s="65"/>
      <c r="Z8" s="28"/>
      <c r="AA8" s="28"/>
      <c r="AB8" s="28"/>
    </row>
    <row r="9" spans="1:28" ht="30" customHeight="1" x14ac:dyDescent="0.25">
      <c r="A9" s="79"/>
      <c r="B9" s="80"/>
      <c r="C9" s="80"/>
      <c r="D9" s="80"/>
      <c r="E9" s="81"/>
      <c r="F9" s="70"/>
      <c r="G9" s="59"/>
      <c r="H9" s="57"/>
      <c r="I9" s="58"/>
      <c r="J9" s="60"/>
      <c r="K9" s="52"/>
      <c r="L9" s="34"/>
      <c r="M9" s="35"/>
      <c r="N9" s="33"/>
      <c r="O9" s="36"/>
      <c r="P9" s="32"/>
      <c r="Q9" s="21"/>
      <c r="R9" s="16"/>
      <c r="S9" s="66"/>
      <c r="T9" s="66"/>
      <c r="U9" s="66"/>
      <c r="V9" s="66"/>
      <c r="W9" s="66"/>
      <c r="X9" s="66"/>
      <c r="Y9" s="66"/>
      <c r="Z9" s="28"/>
      <c r="AA9" s="28"/>
      <c r="AB9" s="28"/>
    </row>
    <row r="10" spans="1:28" ht="30" customHeight="1" x14ac:dyDescent="0.25">
      <c r="A10" s="79"/>
      <c r="B10" s="80"/>
      <c r="C10" s="80"/>
      <c r="D10" s="80"/>
      <c r="E10" s="81"/>
      <c r="F10" s="70"/>
      <c r="G10" s="59" t="s">
        <v>24</v>
      </c>
      <c r="H10" s="57"/>
      <c r="I10" s="58" t="s">
        <v>29</v>
      </c>
      <c r="J10" s="61">
        <v>40.291666599999999</v>
      </c>
      <c r="K10" s="52">
        <f t="shared" si="0"/>
        <v>36.630000000000003</v>
      </c>
      <c r="L10" s="38"/>
      <c r="M10" s="39"/>
      <c r="N10" s="37"/>
      <c r="O10" s="36"/>
      <c r="P10" s="40"/>
      <c r="Q10" s="21"/>
      <c r="R10" s="16"/>
      <c r="S10" s="66"/>
      <c r="T10" s="66"/>
      <c r="U10" s="66"/>
      <c r="V10" s="66"/>
      <c r="W10" s="66"/>
      <c r="X10" s="66"/>
      <c r="Y10" s="66"/>
      <c r="Z10" s="28"/>
      <c r="AA10" s="28"/>
      <c r="AB10" s="28"/>
    </row>
    <row r="11" spans="1:28" ht="30" customHeight="1" x14ac:dyDescent="0.25">
      <c r="A11" s="41"/>
      <c r="B11" s="51"/>
      <c r="C11" s="51"/>
      <c r="D11" s="51"/>
      <c r="E11" s="41"/>
      <c r="F11" s="41"/>
      <c r="G11" s="67"/>
      <c r="H11" s="67"/>
      <c r="I11" s="43"/>
      <c r="J11" s="42"/>
      <c r="K11" s="42">
        <f>IFERROR(SMALL(K7:K10,COUNTIF(K7:K10,0)+1),0)</f>
        <v>31.92</v>
      </c>
      <c r="L11" s="42">
        <f>IFERROR(SMALL(L7:L8,COUNTIF(L7:L8,0)+1),0)</f>
        <v>0</v>
      </c>
      <c r="M11" s="44"/>
      <c r="N11" s="44"/>
      <c r="O11" s="45"/>
      <c r="P11" s="45"/>
      <c r="Q11" s="42"/>
      <c r="R11" s="46">
        <f>IFERROR((R7+R8+#REF!+R9+R10)/(P7+P8+#REF!+P9+P10),0)</f>
        <v>0</v>
      </c>
      <c r="S11" s="62">
        <f>IFERROR((SMALL(K11:R11,COUNTIF(K11:R11,0)+1)),0)</f>
        <v>31.92</v>
      </c>
      <c r="T11" s="42">
        <f>T6</f>
        <v>0</v>
      </c>
      <c r="U11" s="63">
        <v>35.109850000000002</v>
      </c>
      <c r="V11" s="47">
        <v>0.1</v>
      </c>
      <c r="W11" s="47"/>
      <c r="X11" s="63">
        <f>IFERROR((SMALL(T11:U11,COUNTIF(T11:U11,0)+1)),0)</f>
        <v>35.109850000000002</v>
      </c>
      <c r="Y11" s="48">
        <f>X11*F6</f>
        <v>21065.91</v>
      </c>
      <c r="Z11" s="49"/>
      <c r="AA11" s="50"/>
      <c r="AB11" s="28"/>
    </row>
  </sheetData>
  <mergeCells count="18">
    <mergeCell ref="A6:A10"/>
    <mergeCell ref="B6:B10"/>
    <mergeCell ref="C6:C10"/>
    <mergeCell ref="D6:D10"/>
    <mergeCell ref="E6:E10"/>
    <mergeCell ref="B3:K3"/>
    <mergeCell ref="Y6:Y10"/>
    <mergeCell ref="G11:H11"/>
    <mergeCell ref="S6:S10"/>
    <mergeCell ref="T6:T10"/>
    <mergeCell ref="U6:U10"/>
    <mergeCell ref="S4:X4"/>
    <mergeCell ref="F6:F10"/>
    <mergeCell ref="V6:V10"/>
    <mergeCell ref="W6:W10"/>
    <mergeCell ref="X6:X10"/>
    <mergeCell ref="G5:K5"/>
    <mergeCell ref="M5:R5"/>
  </mergeCells>
  <hyperlinks>
    <hyperlink ref="G7" r:id="rId1" display="https://zakupki.gov.ru/epz/contract/contractCard/common-info.html?reestrNumber=2213003189226000101"/>
    <hyperlink ref="G8" r:id="rId2" display="https://zakupki.gov.ru/epz/contract/contractCard/common-info.html?reestrNumber=2482505384325000193"/>
  </hyperlinks>
  <pageMargins left="0.7" right="0.7" top="0.75" bottom="0.75" header="0.51180555555555496" footer="0.51180555555555496"/>
  <pageSetup paperSize="9" firstPageNumber="0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22</cp:revision>
  <dcterms:created xsi:type="dcterms:W3CDTF">2006-09-28T05:33:49Z</dcterms:created>
  <dcterms:modified xsi:type="dcterms:W3CDTF">2026-05-26T09:49:57Z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