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0" yWindow="0" windowWidth="28800" windowHeight="11835" firstSheet="1" activeTab="2"/>
  </bookViews>
  <sheets>
    <sheet name="Форма обоснования" sheetId="1" r:id="rId1"/>
    <sheet name="Как расчитать цену формулы" sheetId="3" r:id="rId2"/>
    <sheet name="для ИК-10" sheetId="18" r:id="rId3"/>
  </sheets>
  <definedNames>
    <definedName name="_xlnm.Print_Area" localSheetId="2">'для ИК-10'!$A$1:$O$22</definedName>
    <definedName name="_xlnm.Print_Area" localSheetId="1">'Как расчитать цену формулы'!$A$1:$O$19</definedName>
    <definedName name="_xlnm.Print_Area" localSheetId="0">'Форма обоснования'!$A$1:$N$23</definedName>
  </definedNames>
  <calcPr calcId="125725"/>
</workbook>
</file>

<file path=xl/calcChain.xml><?xml version="1.0" encoding="utf-8"?>
<calcChain xmlns="http://schemas.openxmlformats.org/spreadsheetml/2006/main">
  <c r="G7" i="18"/>
  <c r="F7"/>
  <c r="E7"/>
  <c r="L6"/>
  <c r="M6" s="1"/>
  <c r="N6" s="1"/>
  <c r="O6" s="1"/>
  <c r="J6"/>
  <c r="K6" s="1"/>
  <c r="I6"/>
  <c r="L5"/>
  <c r="M5" s="1"/>
  <c r="N5" s="1"/>
  <c r="I5"/>
  <c r="J5" s="1"/>
  <c r="K5" s="1"/>
  <c r="O5" l="1"/>
  <c r="O7" s="1"/>
  <c r="L5" i="3"/>
  <c r="M5" s="1"/>
  <c r="N5" s="1"/>
  <c r="O5" s="1"/>
  <c r="I5"/>
  <c r="J5" s="1"/>
  <c r="K5" s="1"/>
  <c r="I6"/>
  <c r="J6" s="1"/>
  <c r="K6" s="1"/>
  <c r="L6"/>
  <c r="M6" s="1"/>
  <c r="N6" s="1"/>
  <c r="O6" s="1"/>
  <c r="I7"/>
  <c r="J7" s="1"/>
  <c r="K7" s="1"/>
  <c r="L7"/>
  <c r="M7" s="1"/>
  <c r="N7" s="1"/>
  <c r="O7" s="1"/>
  <c r="I8"/>
  <c r="J8" s="1"/>
  <c r="K8" s="1"/>
  <c r="L8"/>
  <c r="M8" s="1"/>
  <c r="N8" s="1"/>
  <c r="O8" s="1"/>
  <c r="I9"/>
  <c r="J9" s="1"/>
  <c r="K9" s="1"/>
  <c r="L9"/>
  <c r="M9" s="1"/>
  <c r="N9" s="1"/>
  <c r="O9" s="1"/>
  <c r="I10"/>
  <c r="J10" s="1"/>
  <c r="K10" s="1"/>
  <c r="L10"/>
  <c r="M10" s="1"/>
  <c r="N10" s="1"/>
  <c r="O10" s="1"/>
  <c r="F14" i="1"/>
  <c r="F13"/>
  <c r="F12"/>
  <c r="F11"/>
  <c r="F10"/>
  <c r="H9" i="18" l="1"/>
  <c r="I11" i="3"/>
</calcChain>
</file>

<file path=xl/sharedStrings.xml><?xml version="1.0" encoding="utf-8"?>
<sst xmlns="http://schemas.openxmlformats.org/spreadsheetml/2006/main" count="153" uniqueCount="86">
  <si>
    <t xml:space="preserve">обоснования закупок товаров, работ и услуг для обеспечения государственных и муниципальных нужд
при формировании и утверждении плана-графика закупок
</t>
  </si>
  <si>
    <t>№ п/п</t>
  </si>
  <si>
    <t>Наименование объекта закупки</t>
  </si>
  <si>
    <t>Начальная (максимальная) цена контракта, цена контракта, заключаемого с единственным поставщиком (подрядчиком, исполнителем)</t>
  </si>
  <si>
    <t>Наименование метода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</t>
  </si>
  <si>
    <t xml:space="preserve">Обоснование невозможности применения для определения и обоснования НМЦК, ЦКЕП методов, указанных в части 1 статьи 22 Федерального закона “О контрактной системе в сфере закупок товаров, работ, услуг для обеспечения государственных и муниципальных нужд” 
(далее – Федеральный закон), а также обоснование метода определения и обоснования НМЦК, ЦКЕП, не предусмотренного ч.1 ст.22 Федерального закона
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</si>
  <si>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 в порядке, установленном статьей 22 Федерального закона</t>
  </si>
  <si>
    <t>Способ определения поставщика (подрядчика, исполнителя)</t>
  </si>
  <si>
    <t>Обоснование выбранного способа определения поставщика (подрядчика, исполнителя)</t>
  </si>
  <si>
    <t>Обоснование дополни¬тельных требований к участникам закупки (при наличии таких требований)</t>
  </si>
  <si>
    <t>Дополнительные требования согласно ч.2 ст.31 не установлены</t>
  </si>
  <si>
    <t>-</t>
  </si>
  <si>
    <t>(должность)</t>
  </si>
  <si>
    <t xml:space="preserve">п.11 ч.1 ст. 93 Закона № 44-ФЗ. Объект закупки входит в перечень товаров, работ, услуг,  утвержденный Постановлением Правительства Российской Федерации от 26.12.2013 № 1292 «Об утверждении перечня товаров производимых учреждениями и предприятиями УИС, закупка которых может осуществляться заказчиком у единственного поставщика» </t>
  </si>
  <si>
    <t>Закупка у единственного поставщика</t>
  </si>
  <si>
    <t>Приложение №2</t>
  </si>
  <si>
    <t xml:space="preserve">УТВЕРЖДЕНА                                        постановлением Правительства Российской Федерации
от 5 июня 2015 г. № 555
</t>
  </si>
  <si>
    <t xml:space="preserve"> Начальная (максимальная) цена контракта определена в соответствии с требованиями статьи 22 Закона № 44-ФЗ и с учётом Методических рекомендаций по применению методов определения начальной (максимальной) цены контракта, утверждённых Приказом Минэкономразвития России от 02.10.2013 № 567.
</t>
  </si>
  <si>
    <t xml:space="preserve">Обоснование начальной (максимальной) цены контракта
</t>
  </si>
  <si>
    <t>Используемый метод определения НМЦК :</t>
  </si>
  <si>
    <t>метод сопоставимых рыночных цен (анализа рынка) в соответствии с ч.6 ст.22 Федерального закона от 05.04.2013 №44-ФЗ</t>
  </si>
  <si>
    <t>№</t>
  </si>
  <si>
    <t>Наименование предмета контракта</t>
  </si>
  <si>
    <t>Ед. изм</t>
  </si>
  <si>
    <t>Кол-во</t>
  </si>
  <si>
    <t>Коммерческие предложения (т. 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</si>
  <si>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</si>
  <si>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</si>
  <si>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</si>
  <si>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</si>
  <si>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</si>
  <si>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</si>
  <si>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</si>
  <si>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</si>
  <si>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</si>
  <si>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</si>
  <si>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В результате проведенного расчета Н(М)ЦК, ЦКЕП контракта составила:</t>
  </si>
  <si>
    <t>рублей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</si>
  <si>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</si>
  <si>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Цена определена на основании средней арифметической цены за единицу</t>
  </si>
  <si>
    <t>Древесина топливная прочая</t>
  </si>
  <si>
    <t>куб.м.</t>
  </si>
  <si>
    <r>
      <t>ФОРМА</t>
    </r>
    <r>
      <rPr>
        <b/>
        <sz val="10"/>
        <rFont val="Calibri"/>
        <family val="2"/>
        <charset val="204"/>
      </rPr>
      <t>¹</t>
    </r>
  </si>
  <si>
    <r>
      <t>Иденти-фикаци-онный код закуп-ки</t>
    </r>
    <r>
      <rPr>
        <b/>
        <sz val="7.5"/>
        <rFont val="Calibri"/>
        <family val="2"/>
        <charset val="204"/>
      </rPr>
      <t>²</t>
    </r>
    <r>
      <rPr>
        <b/>
        <sz val="7.5"/>
        <rFont val="Times New Roman"/>
        <family val="1"/>
        <charset val="204"/>
      </rPr>
      <t xml:space="preserve"> </t>
    </r>
  </si>
  <si>
    <t>Наименование ИУ поставщика/грузополучателя</t>
  </si>
  <si>
    <t>(расшифровка подписи)</t>
  </si>
  <si>
    <t>ФКУ ИК-12 ОУХД</t>
  </si>
  <si>
    <t>ФКУ ОИК-11</t>
  </si>
  <si>
    <t>ФКУ ОИУ-1</t>
  </si>
  <si>
    <t>метод сопоставимых рыночных цен      (анализа рынка)</t>
  </si>
  <si>
    <t>метод сопоставимых рыночных цен   (анализа рынка)</t>
  </si>
  <si>
    <t>Начальник ОМ ОТАО</t>
  </si>
  <si>
    <t>Д.А. Алиферов</t>
  </si>
  <si>
    <t>КТБ-17</t>
  </si>
  <si>
    <t>ИК-35</t>
  </si>
  <si>
    <t xml:space="preserve">ФКУ ОИК-2 </t>
  </si>
  <si>
    <t>Поставка древесины топливной в ФКУ ИК-12 ОУХД</t>
  </si>
  <si>
    <t>Поставка древесины топливной в ФКУ ОИК-11 ОУХД</t>
  </si>
  <si>
    <t xml:space="preserve">Поставка древесины топливной в ФКЛПУ КТБ-17 </t>
  </si>
  <si>
    <t xml:space="preserve">Поставка древесины топливной в ФКУ ИК-35 </t>
  </si>
  <si>
    <t>Поставка древесины топливной в ФКУ ОИУ-1 ОУХД</t>
  </si>
  <si>
    <t>Поставка древесины топливной в ФКУ ОИК-2 ОУХД</t>
  </si>
  <si>
    <t>Дата составления 04.02.2019 г.</t>
  </si>
  <si>
    <t xml:space="preserve">Начальник ОМ ОТАО </t>
  </si>
  <si>
    <t>Поставщик №1                          вх.№3 от 09.01.2019</t>
  </si>
  <si>
    <t>Поставщик №2                    вх.№1 от 09.01.2019</t>
  </si>
  <si>
    <t xml:space="preserve">Поставщик №3                         вх.№60/52/1/6/3-4 от 29.01.2019                      </t>
  </si>
  <si>
    <t>Коммерческие предложения (руб./ед.изм.)</t>
  </si>
  <si>
    <t xml:space="preserve">рублей, но с учетом необходимой потребнсоти и в пределах выделенных лимитов </t>
  </si>
  <si>
    <t>В результате проведенного расчета Н(М)ЦК контракта составила:</t>
  </si>
  <si>
    <t>Обоснование начальной (максимальной) цены контракта</t>
  </si>
  <si>
    <t xml:space="preserve">Расчет Н(М)ЦК  по формуле, где                   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                                                                                         </t>
  </si>
  <si>
    <t>ИТОГО</t>
  </si>
  <si>
    <t>1.</t>
  </si>
  <si>
    <t>м.</t>
  </si>
  <si>
    <t>Старший инженер ОМТО УПЦиСБ</t>
  </si>
  <si>
    <t>ФКУ КП-12 ОУХД ГУФСИН России по Пермскому краю</t>
  </si>
  <si>
    <t>С.Г. Кокарева</t>
  </si>
  <si>
    <t>Поставщик № 1                    вх.№ 285 от 14.05.2026</t>
  </si>
  <si>
    <t>Поставщик № 2                    вх.№ 281 от 14.05.2026</t>
  </si>
  <si>
    <t>2.</t>
  </si>
  <si>
    <t>профиль для импоста</t>
  </si>
  <si>
    <t>профиль арм.</t>
  </si>
  <si>
    <t xml:space="preserve">Поставщик № 3                         вх.№ 290 от 20.05.2026                      </t>
  </si>
  <si>
    <t>20.05.2026</t>
  </si>
  <si>
    <r>
      <rPr>
        <sz val="12"/>
        <rFont val="Times New Roman"/>
        <family val="1"/>
        <charset val="204"/>
      </rPr>
      <t>На основании проведенного анализа рыночных цен начальная (максимальная) цена Контракта составляет 384 396 (триста восемьдесят четыре тысячи триста девяносто шесть</t>
    </r>
    <r>
      <rPr>
        <sz val="12"/>
        <color indexed="8"/>
        <rFont val="Times New Roman"/>
        <family val="1"/>
        <charset val="204"/>
      </rPr>
      <t>) рублей 36 копеек</t>
    </r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</si>
</sst>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00"/>
    <numFmt numFmtId="166" formatCode="#,##0.0000"/>
    <numFmt numFmtId="167" formatCode="#,##0.00000"/>
  </numFmts>
  <fonts count="2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7.5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</font>
    <font>
      <b/>
      <sz val="7.5"/>
      <name val="Times New Roman"/>
      <family val="1"/>
      <charset val="204"/>
    </font>
    <font>
      <b/>
      <sz val="7.5"/>
      <name val="Calibri"/>
      <family val="2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8" fillId="0" borderId="0" xfId="0" applyNumberFormat="1" applyFont="1" applyAlignment="1">
      <alignment vertical="center"/>
    </xf>
    <xf numFmtId="0" fontId="8" fillId="0" borderId="8" xfId="0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 applyProtection="1">
      <alignment wrapText="1"/>
      <protection locked="0"/>
    </xf>
    <xf numFmtId="165" fontId="9" fillId="0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wrapText="1"/>
      <protection locked="0"/>
    </xf>
    <xf numFmtId="165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Fill="1" applyAlignment="1" applyProtection="1">
      <alignment vertical="center"/>
      <protection locked="0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18" fillId="0" borderId="0" xfId="0" applyFont="1" applyBorder="1" applyAlignment="1">
      <alignment horizontal="center" vertical="center" wrapText="1"/>
    </xf>
    <xf numFmtId="0" fontId="18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3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/>
    <xf numFmtId="0" fontId="16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 vertical="top" wrapText="1"/>
    </xf>
    <xf numFmtId="164" fontId="9" fillId="0" borderId="6" xfId="0" applyNumberFormat="1" applyFont="1" applyBorder="1" applyAlignment="1">
      <alignment horizontal="center" vertical="top" wrapText="1"/>
    </xf>
    <xf numFmtId="2" fontId="9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164" fontId="8" fillId="0" borderId="4" xfId="0" applyNumberFormat="1" applyFont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" fontId="9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 wrapText="1"/>
      <protection locked="0"/>
    </xf>
    <xf numFmtId="14" fontId="9" fillId="0" borderId="0" xfId="0" applyNumberFormat="1" applyFont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4" fontId="4" fillId="0" borderId="0" xfId="0" applyNumberFormat="1" applyFont="1" applyFill="1" applyAlignment="1" applyProtection="1">
      <alignment vertical="center"/>
      <protection locked="0"/>
    </xf>
    <xf numFmtId="4" fontId="0" fillId="0" borderId="0" xfId="0" applyNumberFormat="1"/>
    <xf numFmtId="16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167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top" wrapText="1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8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4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58225" y="268605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923925</xdr:rowOff>
    </xdr:from>
    <xdr:to>
      <xdr:col>9</xdr:col>
      <xdr:colOff>1019175</xdr:colOff>
      <xdr:row>3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6574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1600200</xdr:rowOff>
    </xdr:from>
    <xdr:to>
      <xdr:col>11</xdr:col>
      <xdr:colOff>1504950</xdr:colOff>
      <xdr:row>3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10725" y="333375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3</xdr:row>
      <xdr:rowOff>1400175</xdr:rowOff>
    </xdr:from>
    <xdr:to>
      <xdr:col>11</xdr:col>
      <xdr:colOff>419100</xdr:colOff>
      <xdr:row>3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858375" y="31337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2638425"/>
          <a:ext cx="1162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923925</xdr:rowOff>
    </xdr:from>
    <xdr:to>
      <xdr:col>9</xdr:col>
      <xdr:colOff>1019175</xdr:colOff>
      <xdr:row>3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67575" y="26098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163936</xdr:colOff>
      <xdr:row>3</xdr:row>
      <xdr:rowOff>1600200</xdr:rowOff>
    </xdr:from>
    <xdr:to>
      <xdr:col>11</xdr:col>
      <xdr:colOff>1454323</xdr:colOff>
      <xdr:row>3</xdr:row>
      <xdr:rowOff>1914525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74661" y="3286125"/>
          <a:ext cx="1290387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B1:S311"/>
  <sheetViews>
    <sheetView view="pageBreakPreview" zoomScale="75" zoomScaleSheetLayoutView="75" workbookViewId="0">
      <selection activeCell="F10" sqref="F10:F15"/>
    </sheetView>
  </sheetViews>
  <sheetFormatPr defaultColWidth="9.140625" defaultRowHeight="15"/>
  <cols>
    <col min="1" max="1" width="9.140625" style="33"/>
    <col min="2" max="2" width="4.140625" style="33" customWidth="1"/>
    <col min="3" max="3" width="21.7109375" style="33" customWidth="1"/>
    <col min="4" max="4" width="18.7109375" style="33" customWidth="1"/>
    <col min="5" max="5" width="15.85546875" style="33" customWidth="1"/>
    <col min="6" max="6" width="23" style="33" customWidth="1"/>
    <col min="7" max="7" width="30.28515625" style="33" customWidth="1"/>
    <col min="8" max="8" width="23.42578125" style="33" customWidth="1"/>
    <col min="9" max="9" width="33" style="33" customWidth="1"/>
    <col min="10" max="10" width="11.28515625" style="33" customWidth="1"/>
    <col min="11" max="11" width="28.140625" style="33" customWidth="1"/>
    <col min="12" max="12" width="13.140625" style="33" customWidth="1"/>
    <col min="13" max="16384" width="9.140625" style="33"/>
  </cols>
  <sheetData>
    <row r="1" spans="2:19">
      <c r="K1" s="106" t="s">
        <v>15</v>
      </c>
      <c r="L1" s="106"/>
    </row>
    <row r="2" spans="2:19">
      <c r="B2" s="34"/>
      <c r="C2" s="34"/>
      <c r="D2" s="34"/>
      <c r="E2" s="34"/>
      <c r="F2" s="34"/>
      <c r="G2" s="34"/>
      <c r="H2" s="34"/>
      <c r="I2" s="34"/>
      <c r="J2" s="34"/>
      <c r="K2" s="107"/>
      <c r="L2" s="107"/>
      <c r="M2" s="34"/>
      <c r="N2" s="34"/>
      <c r="O2" s="34"/>
      <c r="P2" s="34"/>
      <c r="Q2" s="34"/>
      <c r="R2" s="34"/>
      <c r="S2" s="34"/>
    </row>
    <row r="3" spans="2:19" ht="54" customHeight="1">
      <c r="B3" s="34"/>
      <c r="C3" s="34"/>
      <c r="D3" s="34"/>
      <c r="E3" s="34"/>
      <c r="F3" s="34"/>
      <c r="G3" s="34"/>
      <c r="H3" s="34"/>
      <c r="I3" s="34"/>
      <c r="J3" s="34"/>
      <c r="K3" s="108" t="s">
        <v>16</v>
      </c>
      <c r="L3" s="108"/>
      <c r="M3" s="34"/>
      <c r="N3" s="34"/>
      <c r="O3" s="34"/>
      <c r="P3" s="34"/>
      <c r="Q3" s="34"/>
      <c r="R3" s="34"/>
      <c r="S3" s="34"/>
    </row>
    <row r="4" spans="2:19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2:19">
      <c r="B5" s="109" t="s">
        <v>42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34"/>
      <c r="N5" s="34"/>
      <c r="O5" s="34"/>
      <c r="P5" s="34"/>
      <c r="Q5" s="34"/>
      <c r="R5" s="34"/>
      <c r="S5" s="34"/>
    </row>
    <row r="6" spans="2:19" ht="25.5" customHeight="1">
      <c r="B6" s="110" t="s">
        <v>0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34"/>
      <c r="N6" s="34"/>
      <c r="O6" s="34"/>
      <c r="P6" s="34"/>
      <c r="Q6" s="34"/>
      <c r="R6" s="34"/>
      <c r="S6" s="34"/>
    </row>
    <row r="7" spans="2:19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2:19" ht="162" customHeight="1">
      <c r="B8" s="50" t="s">
        <v>1</v>
      </c>
      <c r="C8" s="50" t="s">
        <v>44</v>
      </c>
      <c r="D8" s="50" t="s">
        <v>43</v>
      </c>
      <c r="E8" s="50" t="s">
        <v>2</v>
      </c>
      <c r="F8" s="50" t="s">
        <v>3</v>
      </c>
      <c r="G8" s="50" t="s">
        <v>4</v>
      </c>
      <c r="H8" s="50" t="s">
        <v>5</v>
      </c>
      <c r="I8" s="50" t="s">
        <v>6</v>
      </c>
      <c r="J8" s="50" t="s">
        <v>7</v>
      </c>
      <c r="K8" s="50" t="s">
        <v>8</v>
      </c>
      <c r="L8" s="50" t="s">
        <v>9</v>
      </c>
      <c r="M8" s="34"/>
      <c r="N8" s="34"/>
      <c r="O8" s="34"/>
      <c r="P8" s="34"/>
      <c r="Q8" s="34"/>
      <c r="R8" s="34"/>
      <c r="S8" s="34"/>
    </row>
    <row r="9" spans="2:19">
      <c r="B9" s="44">
        <v>1</v>
      </c>
      <c r="C9" s="44"/>
      <c r="D9" s="44">
        <v>2</v>
      </c>
      <c r="E9" s="44">
        <v>3</v>
      </c>
      <c r="F9" s="44">
        <v>4</v>
      </c>
      <c r="G9" s="44">
        <v>5</v>
      </c>
      <c r="H9" s="44">
        <v>6</v>
      </c>
      <c r="I9" s="44">
        <v>7</v>
      </c>
      <c r="J9" s="44">
        <v>8</v>
      </c>
      <c r="K9" s="44">
        <v>9</v>
      </c>
      <c r="L9" s="44">
        <v>10</v>
      </c>
      <c r="M9" s="34"/>
      <c r="N9" s="34"/>
      <c r="O9" s="34"/>
      <c r="P9" s="34"/>
      <c r="Q9" s="34"/>
      <c r="R9" s="34"/>
      <c r="S9" s="34"/>
    </row>
    <row r="10" spans="2:19" ht="98.1" customHeight="1">
      <c r="B10" s="45">
        <v>1</v>
      </c>
      <c r="C10" s="46" t="s">
        <v>46</v>
      </c>
      <c r="D10" s="44"/>
      <c r="E10" s="47" t="s">
        <v>40</v>
      </c>
      <c r="F10" s="52">
        <f>550*820</f>
        <v>451000</v>
      </c>
      <c r="G10" s="46" t="s">
        <v>49</v>
      </c>
      <c r="H10" s="46" t="s">
        <v>11</v>
      </c>
      <c r="I10" s="46" t="s">
        <v>17</v>
      </c>
      <c r="J10" s="46" t="s">
        <v>14</v>
      </c>
      <c r="K10" s="48" t="s">
        <v>13</v>
      </c>
      <c r="L10" s="46" t="s">
        <v>10</v>
      </c>
      <c r="M10" s="34"/>
      <c r="N10" s="34"/>
      <c r="O10" s="34"/>
      <c r="P10" s="34"/>
      <c r="Q10" s="34"/>
      <c r="R10" s="34"/>
      <c r="S10" s="34"/>
    </row>
    <row r="11" spans="2:19" ht="98.1" customHeight="1">
      <c r="B11" s="45">
        <v>2</v>
      </c>
      <c r="C11" s="46" t="s">
        <v>53</v>
      </c>
      <c r="D11" s="44"/>
      <c r="E11" s="47" t="s">
        <v>40</v>
      </c>
      <c r="F11" s="52">
        <f>500*820</f>
        <v>410000</v>
      </c>
      <c r="G11" s="46" t="s">
        <v>49</v>
      </c>
      <c r="H11" s="46" t="s">
        <v>11</v>
      </c>
      <c r="I11" s="46" t="s">
        <v>17</v>
      </c>
      <c r="J11" s="46" t="s">
        <v>14</v>
      </c>
      <c r="K11" s="48" t="s">
        <v>13</v>
      </c>
      <c r="L11" s="46" t="s">
        <v>10</v>
      </c>
      <c r="M11" s="34"/>
      <c r="N11" s="34"/>
      <c r="O11" s="34"/>
      <c r="P11" s="34"/>
      <c r="Q11" s="34"/>
      <c r="R11" s="34"/>
      <c r="S11" s="34"/>
    </row>
    <row r="12" spans="2:19" ht="98.1" customHeight="1">
      <c r="B12" s="49">
        <v>3</v>
      </c>
      <c r="C12" s="51" t="s">
        <v>54</v>
      </c>
      <c r="D12" s="49"/>
      <c r="E12" s="47" t="s">
        <v>40</v>
      </c>
      <c r="F12" s="54">
        <f>1000*820</f>
        <v>820000</v>
      </c>
      <c r="G12" s="46" t="s">
        <v>49</v>
      </c>
      <c r="H12" s="46" t="s">
        <v>11</v>
      </c>
      <c r="I12" s="46" t="s">
        <v>17</v>
      </c>
      <c r="J12" s="46" t="s">
        <v>14</v>
      </c>
      <c r="K12" s="48" t="s">
        <v>13</v>
      </c>
      <c r="L12" s="46" t="s">
        <v>10</v>
      </c>
      <c r="M12" s="34"/>
      <c r="N12" s="34"/>
      <c r="O12" s="34"/>
      <c r="P12" s="34"/>
      <c r="Q12" s="34"/>
      <c r="R12" s="34"/>
      <c r="S12" s="34"/>
    </row>
    <row r="13" spans="2:19" ht="98.1" customHeight="1">
      <c r="B13" s="45">
        <v>4</v>
      </c>
      <c r="C13" s="46" t="s">
        <v>47</v>
      </c>
      <c r="D13" s="44"/>
      <c r="E13" s="47" t="s">
        <v>40</v>
      </c>
      <c r="F13" s="52">
        <f>2000*820</f>
        <v>1640000</v>
      </c>
      <c r="G13" s="46" t="s">
        <v>50</v>
      </c>
      <c r="H13" s="46" t="s">
        <v>11</v>
      </c>
      <c r="I13" s="46" t="s">
        <v>17</v>
      </c>
      <c r="J13" s="46" t="s">
        <v>14</v>
      </c>
      <c r="K13" s="48" t="s">
        <v>13</v>
      </c>
      <c r="L13" s="46" t="s">
        <v>10</v>
      </c>
      <c r="M13" s="34"/>
      <c r="N13" s="34"/>
      <c r="O13" s="34"/>
      <c r="P13" s="34"/>
      <c r="Q13" s="34"/>
      <c r="R13" s="34"/>
      <c r="S13" s="34"/>
    </row>
    <row r="14" spans="2:19" ht="98.1" customHeight="1">
      <c r="B14" s="45">
        <v>5</v>
      </c>
      <c r="C14" s="46" t="s">
        <v>48</v>
      </c>
      <c r="D14" s="44"/>
      <c r="E14" s="47" t="s">
        <v>40</v>
      </c>
      <c r="F14" s="52">
        <f>1200*820</f>
        <v>984000</v>
      </c>
      <c r="G14" s="46" t="s">
        <v>50</v>
      </c>
      <c r="H14" s="46" t="s">
        <v>11</v>
      </c>
      <c r="I14" s="46" t="s">
        <v>17</v>
      </c>
      <c r="J14" s="46" t="s">
        <v>14</v>
      </c>
      <c r="K14" s="48" t="s">
        <v>13</v>
      </c>
      <c r="L14" s="46" t="s">
        <v>10</v>
      </c>
      <c r="M14" s="34"/>
      <c r="N14" s="34"/>
      <c r="O14" s="34"/>
      <c r="P14" s="34"/>
      <c r="Q14" s="34"/>
      <c r="R14" s="34"/>
      <c r="S14" s="34"/>
    </row>
    <row r="15" spans="2:19" ht="98.1" customHeight="1">
      <c r="B15" s="46">
        <v>6</v>
      </c>
      <c r="C15" s="46" t="s">
        <v>55</v>
      </c>
      <c r="D15" s="47"/>
      <c r="E15" s="47" t="s">
        <v>40</v>
      </c>
      <c r="F15" s="53">
        <v>1640000</v>
      </c>
      <c r="G15" s="46" t="s">
        <v>50</v>
      </c>
      <c r="H15" s="46" t="s">
        <v>11</v>
      </c>
      <c r="I15" s="46" t="s">
        <v>17</v>
      </c>
      <c r="J15" s="46" t="s">
        <v>14</v>
      </c>
      <c r="K15" s="48" t="s">
        <v>13</v>
      </c>
      <c r="L15" s="46" t="s">
        <v>10</v>
      </c>
      <c r="M15" s="34"/>
      <c r="N15" s="34"/>
      <c r="O15" s="34"/>
      <c r="P15" s="34"/>
      <c r="Q15" s="34"/>
      <c r="R15" s="34"/>
      <c r="S15" s="34"/>
    </row>
    <row r="16" spans="2:19">
      <c r="B16" s="35"/>
      <c r="C16" s="35"/>
      <c r="D16" s="29"/>
      <c r="E16" s="30"/>
      <c r="F16" s="31"/>
      <c r="G16" s="35"/>
      <c r="H16" s="35"/>
      <c r="I16" s="35"/>
      <c r="J16" s="35"/>
      <c r="K16" s="36"/>
      <c r="L16" s="35"/>
      <c r="M16" s="34"/>
      <c r="N16" s="34"/>
      <c r="O16" s="34"/>
      <c r="P16" s="34"/>
      <c r="Q16" s="34"/>
      <c r="R16" s="34"/>
      <c r="S16" s="34"/>
    </row>
    <row r="17" spans="2:19" ht="15" customHeight="1">
      <c r="B17" s="42"/>
      <c r="C17" s="42"/>
      <c r="D17" s="104"/>
      <c r="E17" s="105" t="s">
        <v>51</v>
      </c>
      <c r="F17" s="105"/>
      <c r="G17" s="41"/>
      <c r="H17" s="32" t="s">
        <v>52</v>
      </c>
      <c r="I17" s="37"/>
      <c r="J17" s="37"/>
      <c r="K17" s="37"/>
      <c r="L17" s="37"/>
      <c r="M17" s="34"/>
      <c r="N17" s="34"/>
      <c r="O17" s="34"/>
      <c r="P17" s="34"/>
      <c r="Q17" s="34"/>
      <c r="R17" s="34"/>
      <c r="S17" s="34"/>
    </row>
    <row r="18" spans="2:19">
      <c r="B18" s="42"/>
      <c r="C18" s="42"/>
      <c r="D18" s="104"/>
      <c r="E18" s="105" t="s">
        <v>12</v>
      </c>
      <c r="F18" s="105"/>
      <c r="G18" s="32"/>
      <c r="H18" s="43" t="s">
        <v>45</v>
      </c>
      <c r="I18" s="37"/>
      <c r="J18" s="38"/>
      <c r="K18" s="37"/>
      <c r="L18" s="37"/>
      <c r="M18" s="34"/>
      <c r="N18" s="34"/>
      <c r="O18" s="34"/>
      <c r="P18" s="34"/>
      <c r="Q18" s="34"/>
      <c r="R18" s="34"/>
      <c r="S18" s="34"/>
    </row>
    <row r="19" spans="2:19">
      <c r="B19" s="40"/>
      <c r="C19" s="40"/>
      <c r="D19" s="37"/>
      <c r="E19" s="37"/>
      <c r="F19" s="37"/>
      <c r="G19" s="37"/>
      <c r="H19" s="37"/>
      <c r="I19" s="37"/>
      <c r="J19" s="37"/>
      <c r="K19" s="37"/>
      <c r="L19" s="37"/>
      <c r="M19" s="34"/>
      <c r="N19" s="34"/>
      <c r="O19" s="34"/>
      <c r="P19" s="34"/>
      <c r="Q19" s="34"/>
      <c r="R19" s="34"/>
      <c r="S19" s="34"/>
    </row>
    <row r="20" spans="2:19">
      <c r="B20" s="37"/>
      <c r="C20" s="39"/>
      <c r="J20" s="37"/>
      <c r="K20" s="37"/>
      <c r="L20" s="37"/>
      <c r="M20" s="34"/>
      <c r="N20" s="34"/>
      <c r="O20" s="34"/>
      <c r="P20" s="34"/>
      <c r="Q20" s="34"/>
      <c r="R20" s="34"/>
      <c r="S20" s="34"/>
    </row>
    <row r="21" spans="2:19">
      <c r="B21" s="37"/>
      <c r="C21" s="39"/>
      <c r="J21" s="37"/>
      <c r="K21" s="37"/>
      <c r="L21" s="37"/>
      <c r="M21" s="34"/>
      <c r="N21" s="34"/>
      <c r="O21" s="34"/>
      <c r="P21" s="34"/>
      <c r="Q21" s="34"/>
      <c r="R21" s="34"/>
      <c r="S21" s="34"/>
    </row>
    <row r="22" spans="2:19">
      <c r="B22" s="37"/>
      <c r="C22" s="39"/>
      <c r="J22" s="37"/>
      <c r="K22" s="37"/>
      <c r="L22" s="37"/>
      <c r="M22" s="34"/>
      <c r="N22" s="34"/>
      <c r="O22" s="34"/>
      <c r="P22" s="34"/>
      <c r="Q22" s="34"/>
      <c r="R22" s="34"/>
      <c r="S22" s="34"/>
    </row>
    <row r="23" spans="2:19">
      <c r="B23" s="37"/>
      <c r="C23" s="39"/>
      <c r="D23" s="37"/>
      <c r="E23" s="37"/>
      <c r="F23" s="37"/>
      <c r="G23" s="37"/>
      <c r="H23" s="37"/>
      <c r="I23" s="37"/>
      <c r="J23" s="37"/>
      <c r="K23" s="37"/>
      <c r="L23" s="37"/>
      <c r="M23" s="34"/>
      <c r="N23" s="34"/>
      <c r="O23" s="34"/>
      <c r="P23" s="34"/>
      <c r="Q23" s="34"/>
      <c r="R23" s="34"/>
      <c r="S23" s="34"/>
    </row>
    <row r="24" spans="2:19">
      <c r="B24" s="37"/>
      <c r="C24" s="39"/>
      <c r="D24" s="37"/>
      <c r="E24" s="37"/>
      <c r="F24" s="37"/>
      <c r="G24" s="37"/>
      <c r="H24" s="37"/>
      <c r="I24" s="37"/>
      <c r="J24" s="37"/>
      <c r="K24" s="37"/>
      <c r="L24" s="37"/>
      <c r="M24" s="34"/>
      <c r="N24" s="34"/>
      <c r="O24" s="34"/>
      <c r="P24" s="34"/>
      <c r="Q24" s="34"/>
      <c r="R24" s="34"/>
      <c r="S24" s="34"/>
    </row>
    <row r="25" spans="2:19">
      <c r="B25" s="37"/>
      <c r="C25" s="39"/>
      <c r="D25" s="37"/>
      <c r="E25" s="37"/>
      <c r="F25" s="37"/>
      <c r="G25" s="37"/>
      <c r="H25" s="37"/>
      <c r="I25" s="37"/>
      <c r="J25" s="37"/>
      <c r="K25" s="37"/>
      <c r="L25" s="37"/>
      <c r="M25" s="34"/>
      <c r="N25" s="34"/>
      <c r="O25" s="34"/>
      <c r="P25" s="34"/>
      <c r="Q25" s="34"/>
      <c r="R25" s="34"/>
      <c r="S25" s="34"/>
    </row>
    <row r="26" spans="2:19">
      <c r="B26" s="37"/>
      <c r="C26" s="39"/>
      <c r="D26" s="37"/>
      <c r="E26" s="37"/>
      <c r="F26" s="37"/>
      <c r="G26" s="37"/>
      <c r="H26" s="37"/>
      <c r="I26" s="37"/>
      <c r="J26" s="37"/>
      <c r="K26" s="37"/>
      <c r="L26" s="37"/>
      <c r="M26" s="34"/>
      <c r="N26" s="34"/>
      <c r="O26" s="34"/>
      <c r="P26" s="34"/>
      <c r="Q26" s="34"/>
      <c r="R26" s="34"/>
      <c r="S26" s="34"/>
    </row>
    <row r="27" spans="2:19">
      <c r="B27" s="37"/>
      <c r="C27" s="39"/>
      <c r="D27" s="37"/>
      <c r="E27" s="37"/>
      <c r="F27" s="37"/>
      <c r="G27" s="37"/>
      <c r="H27" s="37"/>
      <c r="I27" s="37"/>
      <c r="J27" s="37"/>
      <c r="K27" s="37"/>
      <c r="L27" s="37"/>
      <c r="M27" s="34"/>
      <c r="N27" s="34"/>
      <c r="O27" s="34"/>
      <c r="P27" s="34"/>
      <c r="Q27" s="34"/>
      <c r="R27" s="34"/>
      <c r="S27" s="34"/>
    </row>
    <row r="28" spans="2:19">
      <c r="B28" s="37"/>
      <c r="C28" s="39"/>
      <c r="D28" s="37"/>
      <c r="E28" s="37"/>
      <c r="F28" s="37"/>
      <c r="G28" s="37"/>
      <c r="H28" s="37"/>
      <c r="I28" s="37"/>
      <c r="J28" s="37"/>
      <c r="K28" s="37"/>
      <c r="L28" s="37"/>
      <c r="M28" s="34"/>
      <c r="N28" s="34"/>
      <c r="O28" s="34"/>
      <c r="P28" s="34"/>
      <c r="Q28" s="34"/>
      <c r="R28" s="34"/>
      <c r="S28" s="34"/>
    </row>
    <row r="29" spans="2:19">
      <c r="B29" s="37"/>
      <c r="C29" s="39"/>
      <c r="D29" s="37"/>
      <c r="E29" s="37"/>
      <c r="F29" s="37"/>
      <c r="G29" s="37"/>
      <c r="H29" s="37"/>
      <c r="I29" s="37"/>
      <c r="J29" s="37"/>
      <c r="K29" s="37"/>
      <c r="L29" s="37"/>
      <c r="M29" s="34"/>
      <c r="N29" s="34"/>
      <c r="O29" s="34"/>
      <c r="P29" s="34"/>
      <c r="Q29" s="34"/>
      <c r="R29" s="34"/>
      <c r="S29" s="34"/>
    </row>
    <row r="30" spans="2:19">
      <c r="B30" s="37"/>
      <c r="C30" s="39"/>
      <c r="D30" s="37"/>
      <c r="E30" s="37"/>
      <c r="F30" s="37"/>
      <c r="G30" s="37"/>
      <c r="H30" s="37"/>
      <c r="I30" s="37"/>
      <c r="J30" s="37"/>
      <c r="K30" s="37"/>
      <c r="L30" s="37"/>
      <c r="M30" s="34"/>
      <c r="N30" s="34"/>
      <c r="O30" s="34"/>
      <c r="P30" s="34"/>
      <c r="Q30" s="34"/>
      <c r="R30" s="34"/>
      <c r="S30" s="34"/>
    </row>
    <row r="31" spans="2:19">
      <c r="B31" s="37"/>
      <c r="C31" s="39"/>
      <c r="D31" s="37"/>
      <c r="E31" s="37"/>
      <c r="F31" s="37"/>
      <c r="G31" s="37"/>
      <c r="H31" s="37"/>
      <c r="I31" s="37"/>
      <c r="J31" s="37"/>
      <c r="K31" s="37"/>
      <c r="L31" s="37"/>
      <c r="M31" s="34"/>
      <c r="N31" s="34"/>
      <c r="O31" s="34"/>
      <c r="P31" s="34"/>
      <c r="Q31" s="34"/>
      <c r="R31" s="34"/>
      <c r="S31" s="34"/>
    </row>
    <row r="32" spans="2:19">
      <c r="B32" s="37"/>
      <c r="C32" s="39"/>
      <c r="D32" s="37"/>
      <c r="E32" s="37"/>
      <c r="F32" s="37"/>
      <c r="G32" s="37"/>
      <c r="H32" s="37"/>
      <c r="I32" s="37"/>
      <c r="J32" s="37"/>
      <c r="K32" s="37"/>
      <c r="L32" s="37"/>
      <c r="M32" s="34"/>
      <c r="N32" s="34"/>
      <c r="O32" s="34"/>
      <c r="P32" s="34"/>
      <c r="Q32" s="34"/>
      <c r="R32" s="34"/>
      <c r="S32" s="34"/>
    </row>
    <row r="33" spans="2:19">
      <c r="B33" s="37"/>
      <c r="C33" s="39"/>
      <c r="D33" s="37"/>
      <c r="E33" s="37"/>
      <c r="F33" s="37"/>
      <c r="G33" s="37"/>
      <c r="H33" s="37"/>
      <c r="I33" s="37"/>
      <c r="J33" s="37"/>
      <c r="K33" s="37"/>
      <c r="L33" s="37"/>
      <c r="M33" s="34"/>
      <c r="N33" s="34"/>
      <c r="O33" s="34"/>
      <c r="P33" s="34"/>
      <c r="Q33" s="34"/>
      <c r="R33" s="34"/>
      <c r="S33" s="34"/>
    </row>
    <row r="34" spans="2:19">
      <c r="B34" s="37"/>
      <c r="C34" s="39"/>
      <c r="D34" s="37"/>
      <c r="E34" s="37"/>
      <c r="F34" s="37"/>
      <c r="G34" s="37"/>
      <c r="H34" s="37"/>
      <c r="I34" s="37"/>
      <c r="J34" s="37"/>
      <c r="K34" s="37"/>
      <c r="L34" s="37"/>
      <c r="M34" s="34"/>
      <c r="N34" s="34"/>
      <c r="O34" s="34"/>
      <c r="P34" s="34"/>
      <c r="Q34" s="34"/>
      <c r="R34" s="34"/>
      <c r="S34" s="34"/>
    </row>
    <row r="35" spans="2:19">
      <c r="B35" s="37"/>
      <c r="C35" s="39"/>
      <c r="D35" s="37"/>
      <c r="E35" s="37"/>
      <c r="F35" s="37"/>
      <c r="G35" s="37"/>
      <c r="H35" s="37"/>
      <c r="I35" s="37"/>
      <c r="J35" s="37"/>
      <c r="K35" s="37"/>
      <c r="L35" s="37"/>
      <c r="M35" s="34"/>
      <c r="N35" s="34"/>
      <c r="O35" s="34"/>
      <c r="P35" s="34"/>
      <c r="Q35" s="34"/>
      <c r="R35" s="34"/>
      <c r="S35" s="34"/>
    </row>
    <row r="36" spans="2:19">
      <c r="B36" s="37"/>
      <c r="C36" s="39"/>
      <c r="D36" s="37"/>
      <c r="E36" s="37"/>
      <c r="F36" s="37"/>
      <c r="G36" s="37"/>
      <c r="H36" s="37"/>
      <c r="I36" s="37"/>
      <c r="J36" s="37"/>
      <c r="K36" s="37"/>
      <c r="L36" s="37"/>
      <c r="M36" s="34"/>
      <c r="N36" s="34"/>
      <c r="O36" s="34"/>
      <c r="P36" s="34"/>
      <c r="Q36" s="34"/>
      <c r="R36" s="34"/>
      <c r="S36" s="34"/>
    </row>
    <row r="37" spans="2:19">
      <c r="B37" s="37"/>
      <c r="C37" s="39"/>
      <c r="D37" s="37"/>
      <c r="E37" s="37"/>
      <c r="F37" s="37"/>
      <c r="G37" s="37"/>
      <c r="H37" s="37"/>
      <c r="I37" s="37"/>
      <c r="J37" s="37"/>
      <c r="K37" s="37"/>
      <c r="L37" s="37"/>
      <c r="M37" s="34"/>
      <c r="N37" s="34"/>
      <c r="O37" s="34"/>
      <c r="P37" s="34"/>
      <c r="Q37" s="34"/>
      <c r="R37" s="34"/>
      <c r="S37" s="34"/>
    </row>
    <row r="38" spans="2:19">
      <c r="B38" s="37"/>
      <c r="C38" s="39"/>
      <c r="D38" s="37"/>
      <c r="E38" s="37"/>
      <c r="F38" s="37"/>
      <c r="G38" s="37"/>
      <c r="H38" s="37"/>
      <c r="I38" s="37"/>
      <c r="J38" s="37"/>
      <c r="K38" s="37"/>
      <c r="L38" s="37"/>
      <c r="M38" s="34"/>
      <c r="N38" s="34"/>
      <c r="O38" s="34"/>
      <c r="P38" s="34"/>
      <c r="Q38" s="34"/>
      <c r="R38" s="34"/>
      <c r="S38" s="34"/>
    </row>
    <row r="39" spans="2:19">
      <c r="B39" s="37"/>
      <c r="C39" s="39"/>
      <c r="D39" s="37"/>
      <c r="E39" s="37"/>
      <c r="F39" s="37"/>
      <c r="G39" s="37"/>
      <c r="H39" s="37"/>
      <c r="I39" s="37"/>
      <c r="J39" s="37"/>
      <c r="K39" s="37"/>
      <c r="L39" s="37"/>
      <c r="M39" s="34"/>
      <c r="N39" s="34"/>
      <c r="O39" s="34"/>
      <c r="P39" s="34"/>
      <c r="Q39" s="34"/>
      <c r="R39" s="34"/>
      <c r="S39" s="34"/>
    </row>
    <row r="40" spans="2:19">
      <c r="B40" s="37"/>
      <c r="C40" s="39"/>
      <c r="D40" s="37"/>
      <c r="E40" s="37"/>
      <c r="F40" s="37"/>
      <c r="G40" s="37"/>
      <c r="H40" s="37"/>
      <c r="I40" s="37"/>
      <c r="J40" s="37"/>
      <c r="K40" s="37"/>
      <c r="L40" s="37"/>
      <c r="M40" s="34"/>
      <c r="N40" s="34"/>
      <c r="O40" s="34"/>
      <c r="P40" s="34"/>
      <c r="Q40" s="34"/>
      <c r="R40" s="34"/>
      <c r="S40" s="34"/>
    </row>
    <row r="41" spans="2:19">
      <c r="B41" s="37"/>
      <c r="C41" s="39"/>
      <c r="D41" s="37"/>
      <c r="E41" s="37"/>
      <c r="F41" s="37"/>
      <c r="G41" s="37"/>
      <c r="H41" s="37"/>
      <c r="I41" s="37"/>
      <c r="J41" s="37"/>
      <c r="K41" s="37"/>
      <c r="L41" s="37"/>
      <c r="M41" s="34"/>
      <c r="N41" s="34"/>
      <c r="O41" s="34"/>
      <c r="P41" s="34"/>
      <c r="Q41" s="34"/>
      <c r="R41" s="34"/>
      <c r="S41" s="34"/>
    </row>
    <row r="42" spans="2:19">
      <c r="B42" s="37"/>
      <c r="C42" s="39"/>
      <c r="D42" s="37"/>
      <c r="E42" s="37"/>
      <c r="F42" s="37"/>
      <c r="G42" s="37"/>
      <c r="H42" s="37"/>
      <c r="I42" s="37"/>
      <c r="J42" s="37"/>
      <c r="K42" s="37"/>
      <c r="L42" s="37"/>
      <c r="M42" s="34"/>
      <c r="N42" s="34"/>
      <c r="O42" s="34"/>
      <c r="P42" s="34"/>
      <c r="Q42" s="34"/>
      <c r="R42" s="34"/>
      <c r="S42" s="34"/>
    </row>
    <row r="43" spans="2:19">
      <c r="B43" s="37"/>
      <c r="C43" s="39"/>
      <c r="D43" s="37"/>
      <c r="E43" s="37"/>
      <c r="F43" s="37"/>
      <c r="G43" s="37"/>
      <c r="H43" s="37"/>
      <c r="I43" s="37"/>
      <c r="J43" s="37"/>
      <c r="K43" s="37"/>
      <c r="L43" s="37"/>
      <c r="M43" s="34"/>
      <c r="N43" s="34"/>
      <c r="O43" s="34"/>
      <c r="P43" s="34"/>
      <c r="Q43" s="34"/>
      <c r="R43" s="34"/>
      <c r="S43" s="34"/>
    </row>
    <row r="44" spans="2:19">
      <c r="B44" s="37"/>
      <c r="C44" s="39"/>
      <c r="D44" s="37"/>
      <c r="E44" s="37"/>
      <c r="F44" s="37"/>
      <c r="G44" s="37"/>
      <c r="H44" s="37"/>
      <c r="I44" s="37"/>
      <c r="J44" s="37"/>
      <c r="K44" s="37"/>
      <c r="L44" s="37"/>
      <c r="M44" s="34"/>
      <c r="N44" s="34"/>
      <c r="O44" s="34"/>
      <c r="P44" s="34"/>
      <c r="Q44" s="34"/>
      <c r="R44" s="34"/>
      <c r="S44" s="34"/>
    </row>
    <row r="45" spans="2:19">
      <c r="B45" s="37"/>
      <c r="C45" s="39"/>
      <c r="D45" s="37"/>
      <c r="E45" s="37"/>
      <c r="F45" s="37"/>
      <c r="G45" s="37"/>
      <c r="H45" s="37"/>
      <c r="I45" s="37"/>
      <c r="J45" s="37"/>
      <c r="K45" s="37"/>
      <c r="L45" s="37"/>
      <c r="M45" s="34"/>
      <c r="N45" s="34"/>
      <c r="O45" s="34"/>
      <c r="P45" s="34"/>
      <c r="Q45" s="34"/>
      <c r="R45" s="34"/>
      <c r="S45" s="34"/>
    </row>
    <row r="46" spans="2:19">
      <c r="B46" s="37"/>
      <c r="C46" s="39"/>
      <c r="D46" s="37"/>
      <c r="E46" s="37"/>
      <c r="F46" s="37"/>
      <c r="G46" s="37"/>
      <c r="H46" s="37"/>
      <c r="I46" s="37"/>
      <c r="J46" s="37"/>
      <c r="K46" s="37"/>
      <c r="L46" s="37"/>
      <c r="M46" s="34"/>
      <c r="N46" s="34"/>
      <c r="O46" s="34"/>
      <c r="P46" s="34"/>
      <c r="Q46" s="34"/>
      <c r="R46" s="34"/>
      <c r="S46" s="34"/>
    </row>
    <row r="47" spans="2:19">
      <c r="B47" s="37"/>
      <c r="C47" s="39"/>
      <c r="D47" s="37"/>
      <c r="E47" s="37"/>
      <c r="F47" s="37"/>
      <c r="G47" s="37"/>
      <c r="H47" s="37"/>
      <c r="I47" s="37"/>
      <c r="J47" s="37"/>
      <c r="K47" s="37"/>
      <c r="L47" s="37"/>
      <c r="M47" s="34"/>
      <c r="N47" s="34"/>
      <c r="O47" s="34"/>
      <c r="P47" s="34"/>
      <c r="Q47" s="34"/>
      <c r="R47" s="34"/>
      <c r="S47" s="34"/>
    </row>
    <row r="48" spans="2:19">
      <c r="B48" s="37"/>
      <c r="C48" s="39"/>
      <c r="D48" s="37"/>
      <c r="E48" s="37"/>
      <c r="F48" s="37"/>
      <c r="G48" s="37"/>
      <c r="H48" s="37"/>
      <c r="I48" s="37"/>
      <c r="J48" s="37"/>
      <c r="K48" s="37"/>
      <c r="L48" s="37"/>
      <c r="M48" s="34"/>
      <c r="N48" s="34"/>
      <c r="O48" s="34"/>
      <c r="P48" s="34"/>
      <c r="Q48" s="34"/>
      <c r="R48" s="34"/>
      <c r="S48" s="34"/>
    </row>
    <row r="49" spans="2:19">
      <c r="B49" s="37"/>
      <c r="C49" s="39"/>
      <c r="D49" s="37"/>
      <c r="E49" s="37"/>
      <c r="F49" s="37"/>
      <c r="G49" s="37"/>
      <c r="H49" s="37"/>
      <c r="I49" s="37"/>
      <c r="J49" s="37"/>
      <c r="K49" s="37"/>
      <c r="L49" s="37"/>
      <c r="M49" s="34"/>
      <c r="N49" s="34"/>
      <c r="O49" s="34"/>
      <c r="P49" s="34"/>
      <c r="Q49" s="34"/>
      <c r="R49" s="34"/>
      <c r="S49" s="34"/>
    </row>
    <row r="50" spans="2:19">
      <c r="B50" s="37"/>
      <c r="C50" s="39"/>
      <c r="D50" s="37"/>
      <c r="E50" s="37"/>
      <c r="F50" s="37"/>
      <c r="G50" s="37"/>
      <c r="H50" s="37"/>
      <c r="I50" s="37"/>
      <c r="J50" s="37"/>
      <c r="K50" s="37"/>
      <c r="L50" s="37"/>
      <c r="M50" s="34"/>
      <c r="N50" s="34"/>
      <c r="O50" s="34"/>
      <c r="P50" s="34"/>
      <c r="Q50" s="34"/>
      <c r="R50" s="34"/>
      <c r="S50" s="34"/>
    </row>
    <row r="51" spans="2:19">
      <c r="B51" s="37"/>
      <c r="C51" s="39"/>
      <c r="D51" s="37"/>
      <c r="E51" s="37"/>
      <c r="F51" s="37"/>
      <c r="G51" s="37"/>
      <c r="H51" s="37"/>
      <c r="I51" s="37"/>
      <c r="J51" s="37"/>
      <c r="K51" s="37"/>
      <c r="L51" s="37"/>
      <c r="M51" s="34"/>
      <c r="N51" s="34"/>
      <c r="O51" s="34"/>
      <c r="P51" s="34"/>
      <c r="Q51" s="34"/>
      <c r="R51" s="34"/>
      <c r="S51" s="34"/>
    </row>
    <row r="52" spans="2:19">
      <c r="B52" s="37"/>
      <c r="C52" s="39"/>
      <c r="D52" s="37"/>
      <c r="E52" s="37"/>
      <c r="F52" s="37"/>
      <c r="G52" s="37"/>
      <c r="H52" s="37"/>
      <c r="I52" s="37"/>
      <c r="J52" s="37"/>
      <c r="K52" s="37"/>
      <c r="L52" s="37"/>
      <c r="M52" s="34"/>
      <c r="N52" s="34"/>
      <c r="O52" s="34"/>
      <c r="P52" s="34"/>
      <c r="Q52" s="34"/>
      <c r="R52" s="34"/>
      <c r="S52" s="34"/>
    </row>
    <row r="53" spans="2:19">
      <c r="B53" s="37"/>
      <c r="C53" s="39"/>
      <c r="D53" s="37"/>
      <c r="E53" s="37"/>
      <c r="F53" s="37"/>
      <c r="G53" s="37"/>
      <c r="H53" s="37"/>
      <c r="I53" s="37"/>
      <c r="J53" s="37"/>
      <c r="K53" s="37"/>
      <c r="L53" s="37"/>
      <c r="M53" s="34"/>
      <c r="N53" s="34"/>
      <c r="O53" s="34"/>
      <c r="P53" s="34"/>
      <c r="Q53" s="34"/>
      <c r="R53" s="34"/>
      <c r="S53" s="34"/>
    </row>
    <row r="54" spans="2:19">
      <c r="B54" s="37"/>
      <c r="C54" s="39"/>
      <c r="D54" s="37"/>
      <c r="E54" s="37"/>
      <c r="F54" s="37"/>
      <c r="G54" s="37"/>
      <c r="H54" s="37"/>
      <c r="I54" s="37"/>
      <c r="J54" s="37"/>
      <c r="K54" s="37"/>
      <c r="L54" s="37"/>
      <c r="M54" s="34"/>
      <c r="N54" s="34"/>
      <c r="O54" s="34"/>
      <c r="P54" s="34"/>
      <c r="Q54" s="34"/>
      <c r="R54" s="34"/>
      <c r="S54" s="34"/>
    </row>
    <row r="55" spans="2:19">
      <c r="B55" s="37"/>
      <c r="C55" s="39"/>
      <c r="D55" s="37"/>
      <c r="E55" s="37"/>
      <c r="F55" s="37"/>
      <c r="G55" s="37"/>
      <c r="H55" s="37"/>
      <c r="I55" s="37"/>
      <c r="J55" s="37"/>
      <c r="K55" s="37"/>
      <c r="L55" s="37"/>
      <c r="M55" s="34"/>
      <c r="N55" s="34"/>
      <c r="O55" s="34"/>
      <c r="P55" s="34"/>
      <c r="Q55" s="34"/>
      <c r="R55" s="34"/>
      <c r="S55" s="34"/>
    </row>
    <row r="56" spans="2:19">
      <c r="B56" s="37"/>
      <c r="C56" s="39"/>
      <c r="D56" s="37"/>
      <c r="E56" s="37"/>
      <c r="F56" s="37"/>
      <c r="G56" s="37"/>
      <c r="H56" s="37"/>
      <c r="I56" s="37"/>
      <c r="J56" s="37"/>
      <c r="K56" s="37"/>
      <c r="L56" s="37"/>
      <c r="M56" s="34"/>
      <c r="N56" s="34"/>
      <c r="O56" s="34"/>
      <c r="P56" s="34"/>
      <c r="Q56" s="34"/>
      <c r="R56" s="34"/>
      <c r="S56" s="34"/>
    </row>
    <row r="57" spans="2:19">
      <c r="B57" s="37"/>
      <c r="C57" s="39"/>
      <c r="D57" s="37"/>
      <c r="E57" s="37"/>
      <c r="F57" s="37"/>
      <c r="G57" s="37"/>
      <c r="H57" s="37"/>
      <c r="I57" s="37"/>
      <c r="J57" s="37"/>
      <c r="K57" s="37"/>
      <c r="L57" s="37"/>
      <c r="M57" s="34"/>
      <c r="N57" s="34"/>
      <c r="O57" s="34"/>
      <c r="P57" s="34"/>
      <c r="Q57" s="34"/>
      <c r="R57" s="34"/>
      <c r="S57" s="34"/>
    </row>
    <row r="58" spans="2:19">
      <c r="B58" s="37"/>
      <c r="C58" s="39"/>
      <c r="D58" s="37"/>
      <c r="E58" s="37"/>
      <c r="F58" s="37"/>
      <c r="G58" s="37"/>
      <c r="H58" s="37"/>
      <c r="I58" s="37"/>
      <c r="J58" s="37"/>
      <c r="K58" s="37"/>
      <c r="L58" s="37"/>
      <c r="M58" s="34"/>
      <c r="N58" s="34"/>
      <c r="O58" s="34"/>
      <c r="P58" s="34"/>
      <c r="Q58" s="34"/>
      <c r="R58" s="34"/>
      <c r="S58" s="34"/>
    </row>
    <row r="59" spans="2:19">
      <c r="B59" s="37"/>
      <c r="C59" s="39"/>
      <c r="D59" s="37"/>
      <c r="E59" s="37"/>
      <c r="F59" s="37"/>
      <c r="G59" s="37"/>
      <c r="H59" s="37"/>
      <c r="I59" s="37"/>
      <c r="J59" s="37"/>
      <c r="K59" s="37"/>
      <c r="L59" s="37"/>
      <c r="M59" s="34"/>
      <c r="N59" s="34"/>
      <c r="O59" s="34"/>
      <c r="P59" s="34"/>
      <c r="Q59" s="34"/>
      <c r="R59" s="34"/>
      <c r="S59" s="34"/>
    </row>
    <row r="60" spans="2:19">
      <c r="B60" s="37"/>
      <c r="C60" s="39"/>
      <c r="D60" s="37"/>
      <c r="E60" s="37"/>
      <c r="F60" s="37"/>
      <c r="G60" s="37"/>
      <c r="H60" s="37"/>
      <c r="I60" s="37"/>
      <c r="J60" s="37"/>
      <c r="K60" s="37"/>
      <c r="L60" s="37"/>
      <c r="M60" s="34"/>
      <c r="N60" s="34"/>
      <c r="O60" s="34"/>
      <c r="P60" s="34"/>
      <c r="Q60" s="34"/>
      <c r="R60" s="34"/>
      <c r="S60" s="34"/>
    </row>
    <row r="61" spans="2:19">
      <c r="B61" s="37"/>
      <c r="C61" s="39"/>
      <c r="D61" s="37"/>
      <c r="E61" s="37"/>
      <c r="F61" s="37"/>
      <c r="G61" s="37"/>
      <c r="H61" s="37"/>
      <c r="I61" s="37"/>
      <c r="J61" s="37"/>
      <c r="K61" s="37"/>
      <c r="L61" s="37"/>
      <c r="M61" s="34"/>
      <c r="N61" s="34"/>
      <c r="O61" s="34"/>
      <c r="P61" s="34"/>
      <c r="Q61" s="34"/>
      <c r="R61" s="34"/>
      <c r="S61" s="34"/>
    </row>
    <row r="62" spans="2:19">
      <c r="B62" s="37"/>
      <c r="C62" s="39"/>
      <c r="D62" s="37"/>
      <c r="E62" s="37"/>
      <c r="F62" s="37"/>
      <c r="G62" s="37"/>
      <c r="H62" s="37"/>
      <c r="I62" s="37"/>
      <c r="J62" s="37"/>
      <c r="K62" s="37"/>
      <c r="L62" s="37"/>
      <c r="M62" s="34"/>
      <c r="N62" s="34"/>
      <c r="O62" s="34"/>
      <c r="P62" s="34"/>
      <c r="Q62" s="34"/>
      <c r="R62" s="34"/>
      <c r="S62" s="34"/>
    </row>
    <row r="63" spans="2:19">
      <c r="B63" s="37"/>
      <c r="C63" s="39"/>
      <c r="D63" s="37"/>
      <c r="E63" s="37"/>
      <c r="F63" s="37"/>
      <c r="G63" s="37"/>
      <c r="H63" s="37"/>
      <c r="I63" s="37"/>
      <c r="J63" s="37"/>
      <c r="K63" s="37"/>
      <c r="L63" s="37"/>
      <c r="M63" s="34"/>
      <c r="N63" s="34"/>
      <c r="O63" s="34"/>
      <c r="P63" s="34"/>
      <c r="Q63" s="34"/>
      <c r="R63" s="34"/>
      <c r="S63" s="34"/>
    </row>
    <row r="64" spans="2:19">
      <c r="B64" s="37"/>
      <c r="C64" s="39"/>
      <c r="D64" s="37"/>
      <c r="E64" s="37"/>
      <c r="F64" s="37"/>
      <c r="G64" s="37"/>
      <c r="H64" s="37"/>
      <c r="I64" s="37"/>
      <c r="J64" s="37"/>
      <c r="K64" s="37"/>
      <c r="L64" s="37"/>
      <c r="M64" s="34"/>
      <c r="N64" s="34"/>
      <c r="O64" s="34"/>
      <c r="P64" s="34"/>
      <c r="Q64" s="34"/>
      <c r="R64" s="34"/>
      <c r="S64" s="34"/>
    </row>
    <row r="65" spans="2:19">
      <c r="B65" s="37"/>
      <c r="C65" s="39"/>
      <c r="D65" s="37"/>
      <c r="E65" s="37"/>
      <c r="F65" s="37"/>
      <c r="G65" s="37"/>
      <c r="H65" s="37"/>
      <c r="I65" s="37"/>
      <c r="J65" s="37"/>
      <c r="K65" s="37"/>
      <c r="L65" s="37"/>
      <c r="M65" s="34"/>
      <c r="N65" s="34"/>
      <c r="O65" s="34"/>
      <c r="P65" s="34"/>
      <c r="Q65" s="34"/>
      <c r="R65" s="34"/>
      <c r="S65" s="34"/>
    </row>
    <row r="66" spans="2:19">
      <c r="B66" s="37"/>
      <c r="C66" s="39"/>
      <c r="D66" s="37"/>
      <c r="E66" s="37"/>
      <c r="F66" s="37"/>
      <c r="G66" s="37"/>
      <c r="H66" s="37"/>
      <c r="I66" s="37"/>
      <c r="J66" s="37"/>
      <c r="K66" s="37"/>
      <c r="L66" s="37"/>
      <c r="M66" s="34"/>
      <c r="N66" s="34"/>
      <c r="O66" s="34"/>
      <c r="P66" s="34"/>
      <c r="Q66" s="34"/>
      <c r="R66" s="34"/>
      <c r="S66" s="34"/>
    </row>
    <row r="67" spans="2:19">
      <c r="B67" s="37"/>
      <c r="C67" s="39"/>
      <c r="D67" s="37"/>
      <c r="E67" s="37"/>
      <c r="F67" s="37"/>
      <c r="G67" s="37"/>
      <c r="H67" s="37"/>
      <c r="I67" s="37"/>
      <c r="J67" s="37"/>
      <c r="K67" s="37"/>
      <c r="L67" s="37"/>
      <c r="M67" s="34"/>
      <c r="N67" s="34"/>
      <c r="O67" s="34"/>
      <c r="P67" s="34"/>
      <c r="Q67" s="34"/>
      <c r="R67" s="34"/>
      <c r="S67" s="34"/>
    </row>
    <row r="68" spans="2:19">
      <c r="B68" s="37"/>
      <c r="C68" s="39"/>
      <c r="D68" s="37"/>
      <c r="E68" s="37"/>
      <c r="F68" s="37"/>
      <c r="G68" s="37"/>
      <c r="H68" s="37"/>
      <c r="I68" s="37"/>
      <c r="J68" s="37"/>
      <c r="K68" s="37"/>
      <c r="L68" s="37"/>
      <c r="M68" s="34"/>
      <c r="N68" s="34"/>
      <c r="O68" s="34"/>
      <c r="P68" s="34"/>
      <c r="Q68" s="34"/>
      <c r="R68" s="34"/>
      <c r="S68" s="34"/>
    </row>
    <row r="69" spans="2:19">
      <c r="B69" s="37"/>
      <c r="C69" s="39"/>
      <c r="D69" s="37"/>
      <c r="E69" s="37"/>
      <c r="F69" s="37"/>
      <c r="G69" s="37"/>
      <c r="H69" s="37"/>
      <c r="I69" s="37"/>
      <c r="J69" s="37"/>
      <c r="K69" s="37"/>
      <c r="L69" s="37"/>
      <c r="M69" s="34"/>
      <c r="N69" s="34"/>
      <c r="O69" s="34"/>
      <c r="P69" s="34"/>
      <c r="Q69" s="34"/>
      <c r="R69" s="34"/>
      <c r="S69" s="34"/>
    </row>
    <row r="70" spans="2:19">
      <c r="B70" s="37"/>
      <c r="C70" s="39"/>
      <c r="D70" s="37"/>
      <c r="E70" s="37"/>
      <c r="F70" s="37"/>
      <c r="G70" s="37"/>
      <c r="H70" s="37"/>
      <c r="I70" s="37"/>
      <c r="J70" s="37"/>
      <c r="K70" s="37"/>
      <c r="L70" s="37"/>
      <c r="M70" s="34"/>
      <c r="N70" s="34"/>
      <c r="O70" s="34"/>
      <c r="P70" s="34"/>
      <c r="Q70" s="34"/>
      <c r="R70" s="34"/>
      <c r="S70" s="34"/>
    </row>
    <row r="71" spans="2:19">
      <c r="B71" s="37"/>
      <c r="C71" s="39"/>
      <c r="D71" s="37"/>
      <c r="E71" s="37"/>
      <c r="F71" s="37"/>
      <c r="G71" s="37"/>
      <c r="H71" s="37"/>
      <c r="I71" s="37"/>
      <c r="J71" s="37"/>
      <c r="K71" s="37"/>
      <c r="L71" s="37"/>
      <c r="M71" s="34"/>
      <c r="N71" s="34"/>
      <c r="O71" s="34"/>
      <c r="P71" s="34"/>
      <c r="Q71" s="34"/>
      <c r="R71" s="34"/>
      <c r="S71" s="34"/>
    </row>
    <row r="72" spans="2:19">
      <c r="B72" s="37"/>
      <c r="C72" s="39"/>
      <c r="D72" s="37"/>
      <c r="E72" s="37"/>
      <c r="F72" s="37"/>
      <c r="G72" s="37"/>
      <c r="H72" s="37"/>
      <c r="I72" s="37"/>
      <c r="J72" s="37"/>
      <c r="K72" s="37"/>
      <c r="L72" s="37"/>
      <c r="M72" s="34"/>
      <c r="N72" s="34"/>
      <c r="O72" s="34"/>
      <c r="P72" s="34"/>
      <c r="Q72" s="34"/>
      <c r="R72" s="34"/>
      <c r="S72" s="34"/>
    </row>
    <row r="73" spans="2:19">
      <c r="B73" s="37"/>
      <c r="C73" s="39"/>
      <c r="D73" s="37"/>
      <c r="E73" s="37"/>
      <c r="F73" s="37"/>
      <c r="G73" s="37"/>
      <c r="H73" s="37"/>
      <c r="I73" s="37"/>
      <c r="J73" s="37"/>
      <c r="K73" s="37"/>
      <c r="L73" s="37"/>
      <c r="M73" s="34"/>
      <c r="N73" s="34"/>
      <c r="O73" s="34"/>
      <c r="P73" s="34"/>
      <c r="Q73" s="34"/>
      <c r="R73" s="34"/>
      <c r="S73" s="34"/>
    </row>
    <row r="74" spans="2:19">
      <c r="B74" s="37"/>
      <c r="C74" s="39"/>
      <c r="D74" s="37"/>
      <c r="E74" s="37"/>
      <c r="F74" s="37"/>
      <c r="G74" s="37"/>
      <c r="H74" s="37"/>
      <c r="I74" s="37"/>
      <c r="J74" s="37"/>
      <c r="K74" s="37"/>
      <c r="L74" s="37"/>
      <c r="M74" s="34"/>
      <c r="N74" s="34"/>
      <c r="O74" s="34"/>
      <c r="P74" s="34"/>
      <c r="Q74" s="34"/>
      <c r="R74" s="34"/>
      <c r="S74" s="34"/>
    </row>
    <row r="75" spans="2:19">
      <c r="B75" s="37"/>
      <c r="C75" s="39"/>
      <c r="D75" s="37"/>
      <c r="E75" s="37"/>
      <c r="F75" s="37"/>
      <c r="G75" s="37"/>
      <c r="H75" s="37"/>
      <c r="I75" s="37"/>
      <c r="J75" s="37"/>
      <c r="K75" s="37"/>
      <c r="L75" s="37"/>
      <c r="M75" s="34"/>
      <c r="N75" s="34"/>
      <c r="O75" s="34"/>
      <c r="P75" s="34"/>
      <c r="Q75" s="34"/>
      <c r="R75" s="34"/>
      <c r="S75" s="34"/>
    </row>
    <row r="76" spans="2:19">
      <c r="B76" s="37"/>
      <c r="C76" s="39"/>
      <c r="D76" s="37"/>
      <c r="E76" s="37"/>
      <c r="F76" s="37"/>
      <c r="G76" s="37"/>
      <c r="H76" s="37"/>
      <c r="I76" s="37"/>
      <c r="J76" s="37"/>
      <c r="K76" s="37"/>
      <c r="L76" s="37"/>
      <c r="M76" s="34"/>
      <c r="N76" s="34"/>
      <c r="O76" s="34"/>
      <c r="P76" s="34"/>
      <c r="Q76" s="34"/>
      <c r="R76" s="34"/>
      <c r="S76" s="34"/>
    </row>
    <row r="77" spans="2:19">
      <c r="B77" s="37"/>
      <c r="C77" s="39"/>
      <c r="D77" s="37"/>
      <c r="E77" s="37"/>
      <c r="F77" s="37"/>
      <c r="G77" s="37"/>
      <c r="H77" s="37"/>
      <c r="I77" s="37"/>
      <c r="J77" s="37"/>
      <c r="K77" s="37"/>
      <c r="L77" s="37"/>
      <c r="M77" s="34"/>
      <c r="N77" s="34"/>
      <c r="O77" s="34"/>
      <c r="P77" s="34"/>
      <c r="Q77" s="34"/>
      <c r="R77" s="34"/>
      <c r="S77" s="34"/>
    </row>
    <row r="78" spans="2:19">
      <c r="B78" s="37"/>
      <c r="C78" s="39"/>
      <c r="D78" s="37"/>
      <c r="E78" s="37"/>
      <c r="F78" s="37"/>
      <c r="G78" s="37"/>
      <c r="H78" s="37"/>
      <c r="I78" s="37"/>
      <c r="J78" s="37"/>
      <c r="K78" s="37"/>
      <c r="L78" s="37"/>
      <c r="M78" s="34"/>
      <c r="N78" s="34"/>
      <c r="O78" s="34"/>
      <c r="P78" s="34"/>
      <c r="Q78" s="34"/>
      <c r="R78" s="34"/>
      <c r="S78" s="34"/>
    </row>
    <row r="79" spans="2:19">
      <c r="B79" s="37"/>
      <c r="C79" s="39"/>
      <c r="D79" s="37"/>
      <c r="E79" s="37"/>
      <c r="F79" s="37"/>
      <c r="G79" s="37"/>
      <c r="H79" s="37"/>
      <c r="I79" s="37"/>
      <c r="J79" s="37"/>
      <c r="K79" s="37"/>
      <c r="L79" s="37"/>
      <c r="M79" s="34"/>
      <c r="N79" s="34"/>
      <c r="O79" s="34"/>
      <c r="P79" s="34"/>
      <c r="Q79" s="34"/>
      <c r="R79" s="34"/>
      <c r="S79" s="34"/>
    </row>
    <row r="80" spans="2:19">
      <c r="B80" s="37"/>
      <c r="C80" s="39"/>
      <c r="D80" s="37"/>
      <c r="E80" s="37"/>
      <c r="F80" s="37"/>
      <c r="G80" s="37"/>
      <c r="H80" s="37"/>
      <c r="I80" s="37"/>
      <c r="J80" s="37"/>
      <c r="K80" s="37"/>
      <c r="L80" s="37"/>
      <c r="M80" s="34"/>
      <c r="N80" s="34"/>
      <c r="O80" s="34"/>
      <c r="P80" s="34"/>
      <c r="Q80" s="34"/>
      <c r="R80" s="34"/>
      <c r="S80" s="34"/>
    </row>
    <row r="81" spans="2:19">
      <c r="B81" s="37"/>
      <c r="C81" s="39"/>
      <c r="D81" s="37"/>
      <c r="E81" s="37"/>
      <c r="F81" s="37"/>
      <c r="G81" s="37"/>
      <c r="H81" s="37"/>
      <c r="I81" s="37"/>
      <c r="J81" s="37"/>
      <c r="K81" s="37"/>
      <c r="L81" s="37"/>
      <c r="M81" s="34"/>
      <c r="N81" s="34"/>
      <c r="O81" s="34"/>
      <c r="P81" s="34"/>
      <c r="Q81" s="34"/>
      <c r="R81" s="34"/>
      <c r="S81" s="34"/>
    </row>
    <row r="82" spans="2:19">
      <c r="B82" s="37"/>
      <c r="C82" s="39"/>
      <c r="D82" s="37"/>
      <c r="E82" s="37"/>
      <c r="F82" s="37"/>
      <c r="G82" s="37"/>
      <c r="H82" s="37"/>
      <c r="I82" s="37"/>
      <c r="J82" s="37"/>
      <c r="K82" s="37"/>
      <c r="L82" s="37"/>
      <c r="M82" s="34"/>
      <c r="N82" s="34"/>
      <c r="O82" s="34"/>
      <c r="P82" s="34"/>
      <c r="Q82" s="34"/>
      <c r="R82" s="34"/>
      <c r="S82" s="34"/>
    </row>
    <row r="83" spans="2:19">
      <c r="B83" s="37"/>
      <c r="C83" s="39"/>
      <c r="D83" s="37"/>
      <c r="E83" s="37"/>
      <c r="F83" s="37"/>
      <c r="G83" s="37"/>
      <c r="H83" s="37"/>
      <c r="I83" s="37"/>
      <c r="J83" s="37"/>
      <c r="K83" s="37"/>
      <c r="L83" s="37"/>
      <c r="M83" s="34"/>
      <c r="N83" s="34"/>
      <c r="O83" s="34"/>
      <c r="P83" s="34"/>
      <c r="Q83" s="34"/>
      <c r="R83" s="34"/>
      <c r="S83" s="34"/>
    </row>
    <row r="84" spans="2:19">
      <c r="B84" s="37"/>
      <c r="C84" s="39"/>
      <c r="D84" s="37"/>
      <c r="E84" s="37"/>
      <c r="F84" s="37"/>
      <c r="G84" s="37"/>
      <c r="H84" s="37"/>
      <c r="I84" s="37"/>
      <c r="J84" s="37"/>
      <c r="K84" s="37"/>
      <c r="L84" s="37"/>
      <c r="M84" s="34"/>
      <c r="N84" s="34"/>
      <c r="O84" s="34"/>
      <c r="P84" s="34"/>
      <c r="Q84" s="34"/>
      <c r="R84" s="34"/>
      <c r="S84" s="34"/>
    </row>
    <row r="85" spans="2:19">
      <c r="B85" s="37"/>
      <c r="C85" s="39"/>
      <c r="D85" s="37"/>
      <c r="E85" s="37"/>
      <c r="F85" s="37"/>
      <c r="G85" s="37"/>
      <c r="H85" s="37"/>
      <c r="I85" s="37"/>
      <c r="J85" s="37"/>
      <c r="K85" s="37"/>
      <c r="L85" s="37"/>
      <c r="M85" s="34"/>
      <c r="N85" s="34"/>
      <c r="O85" s="34"/>
      <c r="P85" s="34"/>
      <c r="Q85" s="34"/>
      <c r="R85" s="34"/>
      <c r="S85" s="34"/>
    </row>
    <row r="86" spans="2:19">
      <c r="B86" s="37"/>
      <c r="C86" s="39"/>
      <c r="D86" s="37"/>
      <c r="E86" s="37"/>
      <c r="F86" s="37"/>
      <c r="G86" s="37"/>
      <c r="H86" s="37"/>
      <c r="I86" s="37"/>
      <c r="J86" s="37"/>
      <c r="K86" s="37"/>
      <c r="L86" s="37"/>
      <c r="M86" s="34"/>
      <c r="N86" s="34"/>
      <c r="O86" s="34"/>
      <c r="P86" s="34"/>
      <c r="Q86" s="34"/>
      <c r="R86" s="34"/>
      <c r="S86" s="34"/>
    </row>
    <row r="87" spans="2:19">
      <c r="B87" s="37"/>
      <c r="C87" s="39"/>
      <c r="D87" s="37"/>
      <c r="E87" s="37"/>
      <c r="F87" s="37"/>
      <c r="G87" s="37"/>
      <c r="H87" s="37"/>
      <c r="I87" s="37"/>
      <c r="J87" s="37"/>
      <c r="K87" s="37"/>
      <c r="L87" s="37"/>
      <c r="M87" s="34"/>
      <c r="N87" s="34"/>
      <c r="O87" s="34"/>
      <c r="P87" s="34"/>
      <c r="Q87" s="34"/>
      <c r="R87" s="34"/>
      <c r="S87" s="34"/>
    </row>
    <row r="88" spans="2:19">
      <c r="B88" s="37"/>
      <c r="C88" s="39"/>
      <c r="D88" s="37"/>
      <c r="E88" s="37"/>
      <c r="F88" s="37"/>
      <c r="G88" s="37"/>
      <c r="H88" s="37"/>
      <c r="I88" s="37"/>
      <c r="J88" s="37"/>
      <c r="K88" s="37"/>
      <c r="L88" s="37"/>
      <c r="M88" s="34"/>
      <c r="N88" s="34"/>
      <c r="O88" s="34"/>
      <c r="P88" s="34"/>
      <c r="Q88" s="34"/>
      <c r="R88" s="34"/>
      <c r="S88" s="34"/>
    </row>
    <row r="89" spans="2:19">
      <c r="B89" s="37"/>
      <c r="C89" s="39"/>
      <c r="D89" s="37"/>
      <c r="E89" s="37"/>
      <c r="F89" s="37"/>
      <c r="G89" s="37"/>
      <c r="H89" s="37"/>
      <c r="I89" s="37"/>
      <c r="J89" s="37"/>
      <c r="K89" s="37"/>
      <c r="L89" s="37"/>
      <c r="M89" s="34"/>
      <c r="N89" s="34"/>
      <c r="O89" s="34"/>
      <c r="P89" s="34"/>
      <c r="Q89" s="34"/>
      <c r="R89" s="34"/>
      <c r="S89" s="34"/>
    </row>
    <row r="90" spans="2:19">
      <c r="B90" s="37"/>
      <c r="C90" s="39"/>
      <c r="D90" s="37"/>
      <c r="E90" s="37"/>
      <c r="F90" s="37"/>
      <c r="G90" s="37"/>
      <c r="H90" s="37"/>
      <c r="I90" s="37"/>
      <c r="J90" s="37"/>
      <c r="K90" s="37"/>
      <c r="L90" s="37"/>
      <c r="M90" s="34"/>
      <c r="N90" s="34"/>
      <c r="O90" s="34"/>
      <c r="P90" s="34"/>
      <c r="Q90" s="34"/>
      <c r="R90" s="34"/>
      <c r="S90" s="34"/>
    </row>
    <row r="91" spans="2:19">
      <c r="B91" s="37"/>
      <c r="C91" s="39"/>
      <c r="D91" s="37"/>
      <c r="E91" s="37"/>
      <c r="F91" s="37"/>
      <c r="G91" s="37"/>
      <c r="H91" s="37"/>
      <c r="I91" s="37"/>
      <c r="J91" s="37"/>
      <c r="K91" s="37"/>
      <c r="L91" s="37"/>
      <c r="M91" s="34"/>
      <c r="N91" s="34"/>
      <c r="O91" s="34"/>
      <c r="P91" s="34"/>
      <c r="Q91" s="34"/>
      <c r="R91" s="34"/>
      <c r="S91" s="34"/>
    </row>
    <row r="92" spans="2:19">
      <c r="B92" s="37"/>
      <c r="C92" s="39"/>
      <c r="D92" s="37"/>
      <c r="E92" s="37"/>
      <c r="F92" s="37"/>
      <c r="G92" s="37"/>
      <c r="H92" s="37"/>
      <c r="I92" s="37"/>
      <c r="J92" s="37"/>
      <c r="K92" s="37"/>
      <c r="L92" s="37"/>
      <c r="M92" s="34"/>
      <c r="N92" s="34"/>
      <c r="O92" s="34"/>
      <c r="P92" s="34"/>
      <c r="Q92" s="34"/>
      <c r="R92" s="34"/>
      <c r="S92" s="34"/>
    </row>
    <row r="93" spans="2:19">
      <c r="B93" s="37"/>
      <c r="C93" s="39"/>
      <c r="D93" s="37"/>
      <c r="E93" s="37"/>
      <c r="F93" s="37"/>
      <c r="G93" s="37"/>
      <c r="H93" s="37"/>
      <c r="I93" s="37"/>
      <c r="J93" s="37"/>
      <c r="K93" s="37"/>
      <c r="L93" s="37"/>
      <c r="M93" s="34"/>
      <c r="N93" s="34"/>
      <c r="O93" s="34"/>
      <c r="P93" s="34"/>
      <c r="Q93" s="34"/>
      <c r="R93" s="34"/>
      <c r="S93" s="34"/>
    </row>
    <row r="94" spans="2:19">
      <c r="B94" s="37"/>
      <c r="C94" s="39"/>
      <c r="D94" s="37"/>
      <c r="E94" s="37"/>
      <c r="F94" s="37"/>
      <c r="G94" s="37"/>
      <c r="H94" s="37"/>
      <c r="I94" s="37"/>
      <c r="J94" s="37"/>
      <c r="K94" s="37"/>
      <c r="L94" s="37"/>
      <c r="M94" s="34"/>
      <c r="N94" s="34"/>
      <c r="O94" s="34"/>
      <c r="P94" s="34"/>
      <c r="Q94" s="34"/>
      <c r="R94" s="34"/>
      <c r="S94" s="34"/>
    </row>
    <row r="95" spans="2:19">
      <c r="B95" s="37"/>
      <c r="C95" s="39"/>
      <c r="D95" s="37"/>
      <c r="E95" s="37"/>
      <c r="F95" s="37"/>
      <c r="G95" s="37"/>
      <c r="H95" s="37"/>
      <c r="I95" s="37"/>
      <c r="J95" s="37"/>
      <c r="K95" s="37"/>
      <c r="L95" s="37"/>
      <c r="M95" s="34"/>
      <c r="N95" s="34"/>
      <c r="O95" s="34"/>
      <c r="P95" s="34"/>
      <c r="Q95" s="34"/>
      <c r="R95" s="34"/>
      <c r="S95" s="34"/>
    </row>
    <row r="96" spans="2:19">
      <c r="B96" s="37"/>
      <c r="C96" s="39"/>
      <c r="D96" s="37"/>
      <c r="E96" s="37"/>
      <c r="F96" s="37"/>
      <c r="G96" s="37"/>
      <c r="H96" s="37"/>
      <c r="I96" s="37"/>
      <c r="J96" s="37"/>
      <c r="K96" s="37"/>
      <c r="L96" s="37"/>
      <c r="M96" s="34"/>
      <c r="N96" s="34"/>
      <c r="O96" s="34"/>
      <c r="P96" s="34"/>
      <c r="Q96" s="34"/>
      <c r="R96" s="34"/>
      <c r="S96" s="34"/>
    </row>
    <row r="97" spans="2:19">
      <c r="B97" s="37"/>
      <c r="C97" s="39"/>
      <c r="D97" s="37"/>
      <c r="E97" s="37"/>
      <c r="F97" s="37"/>
      <c r="G97" s="37"/>
      <c r="H97" s="37"/>
      <c r="I97" s="37"/>
      <c r="J97" s="37"/>
      <c r="K97" s="37"/>
      <c r="L97" s="37"/>
      <c r="M97" s="34"/>
      <c r="N97" s="34"/>
      <c r="O97" s="34"/>
      <c r="P97" s="34"/>
      <c r="Q97" s="34"/>
      <c r="R97" s="34"/>
      <c r="S97" s="34"/>
    </row>
    <row r="98" spans="2:19">
      <c r="B98" s="37"/>
      <c r="C98" s="39"/>
      <c r="D98" s="37"/>
      <c r="E98" s="37"/>
      <c r="F98" s="37"/>
      <c r="G98" s="37"/>
      <c r="H98" s="37"/>
      <c r="I98" s="37"/>
      <c r="J98" s="37"/>
      <c r="K98" s="37"/>
      <c r="L98" s="37"/>
      <c r="M98" s="34"/>
      <c r="N98" s="34"/>
      <c r="O98" s="34"/>
      <c r="P98" s="34"/>
      <c r="Q98" s="34"/>
      <c r="R98" s="34"/>
      <c r="S98" s="34"/>
    </row>
    <row r="99" spans="2:19">
      <c r="B99" s="37"/>
      <c r="C99" s="39"/>
      <c r="D99" s="37"/>
      <c r="E99" s="37"/>
      <c r="F99" s="37"/>
      <c r="G99" s="37"/>
      <c r="H99" s="37"/>
      <c r="I99" s="37"/>
      <c r="J99" s="37"/>
      <c r="K99" s="37"/>
      <c r="L99" s="37"/>
      <c r="M99" s="34"/>
      <c r="N99" s="34"/>
      <c r="O99" s="34"/>
      <c r="P99" s="34"/>
      <c r="Q99" s="34"/>
      <c r="R99" s="34"/>
      <c r="S99" s="34"/>
    </row>
    <row r="100" spans="2:19">
      <c r="B100" s="37"/>
      <c r="C100" s="39"/>
      <c r="D100" s="37"/>
      <c r="E100" s="37"/>
      <c r="F100" s="37"/>
      <c r="G100" s="37"/>
      <c r="H100" s="37"/>
      <c r="I100" s="37"/>
      <c r="J100" s="37"/>
      <c r="K100" s="37"/>
      <c r="L100" s="37"/>
      <c r="M100" s="34"/>
      <c r="N100" s="34"/>
      <c r="O100" s="34"/>
      <c r="P100" s="34"/>
      <c r="Q100" s="34"/>
      <c r="R100" s="34"/>
      <c r="S100" s="34"/>
    </row>
    <row r="101" spans="2:19">
      <c r="B101" s="37"/>
      <c r="C101" s="39"/>
      <c r="D101" s="37"/>
      <c r="E101" s="37"/>
      <c r="F101" s="37"/>
      <c r="G101" s="37"/>
      <c r="H101" s="37"/>
      <c r="I101" s="37"/>
      <c r="J101" s="37"/>
      <c r="K101" s="37"/>
      <c r="L101" s="37"/>
      <c r="M101" s="34"/>
      <c r="N101" s="34"/>
      <c r="O101" s="34"/>
      <c r="P101" s="34"/>
      <c r="Q101" s="34"/>
      <c r="R101" s="34"/>
      <c r="S101" s="34"/>
    </row>
    <row r="102" spans="2:19">
      <c r="B102" s="37"/>
      <c r="C102" s="39"/>
      <c r="D102" s="37"/>
      <c r="E102" s="37"/>
      <c r="F102" s="37"/>
      <c r="G102" s="37"/>
      <c r="H102" s="37"/>
      <c r="I102" s="37"/>
      <c r="J102" s="37"/>
      <c r="K102" s="37"/>
      <c r="L102" s="37"/>
      <c r="M102" s="34"/>
      <c r="N102" s="34"/>
      <c r="O102" s="34"/>
      <c r="P102" s="34"/>
      <c r="Q102" s="34"/>
      <c r="R102" s="34"/>
      <c r="S102" s="34"/>
    </row>
    <row r="103" spans="2:19">
      <c r="B103" s="37"/>
      <c r="C103" s="39"/>
      <c r="D103" s="37"/>
      <c r="E103" s="37"/>
      <c r="F103" s="37"/>
      <c r="G103" s="37"/>
      <c r="H103" s="37"/>
      <c r="I103" s="37"/>
      <c r="J103" s="37"/>
      <c r="K103" s="37"/>
      <c r="L103" s="37"/>
      <c r="M103" s="34"/>
      <c r="N103" s="34"/>
      <c r="O103" s="34"/>
      <c r="P103" s="34"/>
      <c r="Q103" s="34"/>
      <c r="R103" s="34"/>
      <c r="S103" s="34"/>
    </row>
    <row r="104" spans="2:19">
      <c r="B104" s="37"/>
      <c r="C104" s="39"/>
      <c r="D104" s="37"/>
      <c r="E104" s="37"/>
      <c r="F104" s="37"/>
      <c r="G104" s="37"/>
      <c r="H104" s="37"/>
      <c r="I104" s="37"/>
      <c r="J104" s="37"/>
      <c r="K104" s="37"/>
      <c r="L104" s="37"/>
      <c r="M104" s="34"/>
      <c r="N104" s="34"/>
      <c r="O104" s="34"/>
      <c r="P104" s="34"/>
      <c r="Q104" s="34"/>
      <c r="R104" s="34"/>
      <c r="S104" s="34"/>
    </row>
    <row r="105" spans="2:19">
      <c r="B105" s="37"/>
      <c r="C105" s="39"/>
      <c r="D105" s="37"/>
      <c r="E105" s="37"/>
      <c r="F105" s="37"/>
      <c r="G105" s="37"/>
      <c r="H105" s="37"/>
      <c r="I105" s="37"/>
      <c r="J105" s="37"/>
      <c r="K105" s="37"/>
      <c r="L105" s="37"/>
      <c r="M105" s="34"/>
      <c r="N105" s="34"/>
      <c r="O105" s="34"/>
      <c r="P105" s="34"/>
      <c r="Q105" s="34"/>
      <c r="R105" s="34"/>
      <c r="S105" s="34"/>
    </row>
    <row r="106" spans="2:19">
      <c r="B106" s="37"/>
      <c r="C106" s="39"/>
      <c r="D106" s="37"/>
      <c r="E106" s="37"/>
      <c r="F106" s="37"/>
      <c r="G106" s="37"/>
      <c r="H106" s="37"/>
      <c r="I106" s="37"/>
      <c r="J106" s="37"/>
      <c r="K106" s="37"/>
      <c r="L106" s="37"/>
      <c r="M106" s="34"/>
      <c r="N106" s="34"/>
      <c r="O106" s="34"/>
      <c r="P106" s="34"/>
      <c r="Q106" s="34"/>
      <c r="R106" s="34"/>
      <c r="S106" s="34"/>
    </row>
    <row r="107" spans="2:19">
      <c r="B107" s="37"/>
      <c r="C107" s="39"/>
      <c r="D107" s="37"/>
      <c r="E107" s="37"/>
      <c r="F107" s="37"/>
      <c r="G107" s="37"/>
      <c r="H107" s="37"/>
      <c r="I107" s="37"/>
      <c r="J107" s="37"/>
      <c r="K107" s="37"/>
      <c r="L107" s="37"/>
      <c r="M107" s="34"/>
      <c r="N107" s="34"/>
      <c r="O107" s="34"/>
      <c r="P107" s="34"/>
      <c r="Q107" s="34"/>
      <c r="R107" s="34"/>
      <c r="S107" s="34"/>
    </row>
    <row r="108" spans="2:19">
      <c r="B108" s="37"/>
      <c r="C108" s="39"/>
      <c r="D108" s="37"/>
      <c r="E108" s="37"/>
      <c r="F108" s="37"/>
      <c r="G108" s="37"/>
      <c r="H108" s="37"/>
      <c r="I108" s="37"/>
      <c r="J108" s="37"/>
      <c r="K108" s="37"/>
      <c r="L108" s="37"/>
      <c r="M108" s="34"/>
      <c r="N108" s="34"/>
      <c r="O108" s="34"/>
      <c r="P108" s="34"/>
      <c r="Q108" s="34"/>
      <c r="R108" s="34"/>
      <c r="S108" s="34"/>
    </row>
    <row r="109" spans="2:19">
      <c r="B109" s="37"/>
      <c r="C109" s="39"/>
      <c r="D109" s="37"/>
      <c r="E109" s="37"/>
      <c r="F109" s="37"/>
      <c r="G109" s="37"/>
      <c r="H109" s="37"/>
      <c r="I109" s="37"/>
      <c r="J109" s="37"/>
      <c r="K109" s="37"/>
      <c r="L109" s="37"/>
      <c r="M109" s="34"/>
      <c r="N109" s="34"/>
      <c r="O109" s="34"/>
      <c r="P109" s="34"/>
      <c r="Q109" s="34"/>
      <c r="R109" s="34"/>
      <c r="S109" s="34"/>
    </row>
    <row r="110" spans="2:19">
      <c r="B110" s="37"/>
      <c r="C110" s="39"/>
      <c r="D110" s="37"/>
      <c r="E110" s="37"/>
      <c r="F110" s="37"/>
      <c r="G110" s="37"/>
      <c r="H110" s="37"/>
      <c r="I110" s="37"/>
      <c r="J110" s="37"/>
      <c r="K110" s="37"/>
      <c r="L110" s="37"/>
      <c r="M110" s="34"/>
      <c r="N110" s="34"/>
      <c r="O110" s="34"/>
      <c r="P110" s="34"/>
      <c r="Q110" s="34"/>
      <c r="R110" s="34"/>
      <c r="S110" s="34"/>
    </row>
    <row r="111" spans="2:19">
      <c r="B111" s="37"/>
      <c r="C111" s="39"/>
      <c r="D111" s="37"/>
      <c r="E111" s="37"/>
      <c r="F111" s="37"/>
      <c r="G111" s="37"/>
      <c r="H111" s="37"/>
      <c r="I111" s="37"/>
      <c r="J111" s="37"/>
      <c r="K111" s="37"/>
      <c r="L111" s="37"/>
      <c r="M111" s="34"/>
      <c r="N111" s="34"/>
      <c r="O111" s="34"/>
      <c r="P111" s="34"/>
      <c r="Q111" s="34"/>
      <c r="R111" s="34"/>
      <c r="S111" s="34"/>
    </row>
    <row r="112" spans="2:19">
      <c r="B112" s="37"/>
      <c r="C112" s="39"/>
      <c r="D112" s="37"/>
      <c r="E112" s="37"/>
      <c r="F112" s="37"/>
      <c r="G112" s="37"/>
      <c r="H112" s="37"/>
      <c r="I112" s="37"/>
      <c r="J112" s="37"/>
      <c r="K112" s="37"/>
      <c r="L112" s="37"/>
      <c r="M112" s="34"/>
      <c r="N112" s="34"/>
      <c r="O112" s="34"/>
      <c r="P112" s="34"/>
      <c r="Q112" s="34"/>
      <c r="R112" s="34"/>
      <c r="S112" s="34"/>
    </row>
    <row r="113" spans="2:19">
      <c r="B113" s="37"/>
      <c r="C113" s="39"/>
      <c r="D113" s="37"/>
      <c r="E113" s="37"/>
      <c r="F113" s="37"/>
      <c r="G113" s="37"/>
      <c r="H113" s="37"/>
      <c r="I113" s="37"/>
      <c r="J113" s="37"/>
      <c r="K113" s="37"/>
      <c r="L113" s="37"/>
      <c r="M113" s="34"/>
      <c r="N113" s="34"/>
      <c r="O113" s="34"/>
      <c r="P113" s="34"/>
      <c r="Q113" s="34"/>
      <c r="R113" s="34"/>
      <c r="S113" s="34"/>
    </row>
    <row r="114" spans="2:19">
      <c r="B114" s="37"/>
      <c r="C114" s="39"/>
      <c r="D114" s="37"/>
      <c r="E114" s="37"/>
      <c r="F114" s="37"/>
      <c r="G114" s="37"/>
      <c r="H114" s="37"/>
      <c r="I114" s="37"/>
      <c r="J114" s="37"/>
      <c r="K114" s="37"/>
      <c r="L114" s="37"/>
      <c r="M114" s="34"/>
      <c r="N114" s="34"/>
      <c r="O114" s="34"/>
      <c r="P114" s="34"/>
      <c r="Q114" s="34"/>
      <c r="R114" s="34"/>
      <c r="S114" s="34"/>
    </row>
    <row r="115" spans="2:19"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</row>
    <row r="116" spans="2:19"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</row>
    <row r="117" spans="2:19"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</row>
    <row r="118" spans="2:19"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</row>
    <row r="119" spans="2:19"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</row>
    <row r="120" spans="2:19"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</row>
    <row r="121" spans="2:19"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</row>
    <row r="122" spans="2:19"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</row>
    <row r="123" spans="2:19"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</row>
    <row r="124" spans="2:19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</row>
    <row r="125" spans="2:19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</row>
    <row r="126" spans="2:19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</row>
    <row r="127" spans="2:19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</row>
    <row r="128" spans="2:19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</row>
    <row r="129" spans="2:19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</row>
    <row r="130" spans="2:19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</row>
    <row r="131" spans="2:19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</row>
    <row r="132" spans="2:19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</row>
    <row r="133" spans="2:19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</row>
    <row r="134" spans="2:19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</row>
    <row r="135" spans="2:19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</row>
    <row r="136" spans="2:19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</row>
    <row r="137" spans="2:19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</row>
    <row r="138" spans="2:19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</row>
    <row r="139" spans="2:19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</row>
    <row r="140" spans="2:19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</row>
    <row r="141" spans="2:19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</row>
    <row r="142" spans="2:19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</row>
    <row r="143" spans="2:19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</row>
    <row r="144" spans="2:19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</row>
    <row r="145" spans="2:19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</row>
    <row r="146" spans="2:19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</row>
    <row r="147" spans="2:19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</row>
    <row r="148" spans="2:19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</row>
    <row r="149" spans="2:19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</row>
    <row r="150" spans="2:19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</row>
    <row r="151" spans="2:19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</row>
    <row r="152" spans="2:19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</row>
    <row r="153" spans="2:19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</row>
    <row r="154" spans="2:19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</row>
    <row r="155" spans="2:19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</row>
    <row r="156" spans="2:19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</row>
    <row r="157" spans="2:19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</row>
    <row r="158" spans="2:19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</row>
    <row r="159" spans="2:19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</row>
    <row r="160" spans="2:19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</row>
    <row r="161" spans="2:19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</row>
    <row r="162" spans="2:19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</row>
    <row r="163" spans="2:19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</row>
    <row r="164" spans="2:19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</row>
    <row r="165" spans="2:19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</row>
    <row r="166" spans="2:19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</row>
    <row r="167" spans="2:19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</row>
    <row r="168" spans="2:19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</row>
    <row r="169" spans="2:19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</row>
    <row r="170" spans="2:19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</row>
    <row r="171" spans="2:19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</row>
    <row r="172" spans="2:19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</row>
    <row r="173" spans="2:19"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</row>
    <row r="174" spans="2:19"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</row>
    <row r="175" spans="2:19"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</row>
    <row r="176" spans="2:19"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</row>
    <row r="177" spans="2:19"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</row>
    <row r="178" spans="2:19"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</row>
    <row r="179" spans="2:19"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</row>
    <row r="180" spans="2:19"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</row>
    <row r="181" spans="2:19"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</row>
    <row r="182" spans="2:19"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</row>
    <row r="183" spans="2:19"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</row>
    <row r="184" spans="2:19"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</row>
    <row r="185" spans="2:19"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</row>
    <row r="186" spans="2:19"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</row>
    <row r="187" spans="2:19"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</row>
    <row r="188" spans="2:19"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</row>
    <row r="189" spans="2:19"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</row>
    <row r="190" spans="2:19"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</row>
    <row r="191" spans="2:19"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</row>
    <row r="192" spans="2:19"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</row>
    <row r="193" spans="2:19"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</row>
    <row r="194" spans="2:19"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</row>
    <row r="195" spans="2:19"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</row>
    <row r="196" spans="2:19"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</row>
    <row r="197" spans="2:19"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</row>
    <row r="198" spans="2:19"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</row>
    <row r="199" spans="2:19"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</row>
    <row r="200" spans="2:19"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</row>
    <row r="201" spans="2:19"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</row>
    <row r="202" spans="2:19"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</row>
    <row r="203" spans="2:19"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</row>
    <row r="204" spans="2:19"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</row>
    <row r="205" spans="2:19"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</row>
    <row r="206" spans="2:19"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</row>
    <row r="207" spans="2:19"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</row>
    <row r="208" spans="2:19"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</row>
    <row r="209" spans="2:19"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</row>
    <row r="210" spans="2:19"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</row>
    <row r="211" spans="2:19"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</row>
    <row r="212" spans="2:19"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</row>
    <row r="213" spans="2:19"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</row>
    <row r="214" spans="2:19"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</row>
    <row r="215" spans="2:19"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</row>
    <row r="216" spans="2:19"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</row>
    <row r="217" spans="2:19"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</row>
    <row r="218" spans="2:19"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</row>
    <row r="219" spans="2:19"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</row>
    <row r="220" spans="2:19"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</row>
    <row r="221" spans="2:19"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</row>
    <row r="222" spans="2:19"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</row>
    <row r="223" spans="2:19"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</row>
    <row r="224" spans="2:19"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</row>
    <row r="225" spans="2:19"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</row>
    <row r="226" spans="2:19"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</row>
    <row r="227" spans="2:19"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</row>
    <row r="228" spans="2:19"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</row>
    <row r="229" spans="2:19"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</row>
    <row r="230" spans="2:19"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</row>
    <row r="231" spans="2:19"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</row>
    <row r="232" spans="2:19"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</row>
    <row r="233" spans="2:19"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</row>
    <row r="234" spans="2:19"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</row>
    <row r="235" spans="2:19"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</row>
    <row r="236" spans="2:19"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</row>
    <row r="237" spans="2:19"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</row>
    <row r="238" spans="2:19"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</row>
    <row r="239" spans="2:19"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</row>
    <row r="240" spans="2:19"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</row>
    <row r="241" spans="2:19"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</row>
    <row r="242" spans="2:19"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</row>
    <row r="243" spans="2:19"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</row>
    <row r="244" spans="2:19"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</row>
    <row r="245" spans="2:19"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</row>
    <row r="246" spans="2:19"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</row>
    <row r="247" spans="2:19"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</row>
    <row r="248" spans="2:19"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</row>
    <row r="249" spans="2:19"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</row>
    <row r="250" spans="2:19"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</row>
    <row r="251" spans="2:19"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</row>
    <row r="252" spans="2:19"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</row>
    <row r="253" spans="2:19"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</row>
    <row r="254" spans="2:19"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</row>
    <row r="255" spans="2:19"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</row>
    <row r="256" spans="2:19"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</row>
    <row r="257" spans="2:19"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</row>
    <row r="258" spans="2:19"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</row>
    <row r="259" spans="2:19"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</row>
    <row r="260" spans="2:19"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</row>
    <row r="261" spans="2:19"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</row>
    <row r="262" spans="2:19"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</row>
    <row r="263" spans="2:19"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</row>
    <row r="264" spans="2:19"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</row>
    <row r="265" spans="2:19"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</row>
    <row r="266" spans="2:19"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</row>
    <row r="267" spans="2:19"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</row>
    <row r="268" spans="2:19"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</row>
    <row r="269" spans="2:19"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</row>
    <row r="270" spans="2:19"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</row>
    <row r="271" spans="2:19"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</row>
    <row r="272" spans="2:19"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</row>
    <row r="273" spans="2:19"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</row>
    <row r="274" spans="2:19"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</row>
    <row r="275" spans="2:19"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</row>
    <row r="276" spans="2:19"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</row>
    <row r="277" spans="2:19"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</row>
    <row r="278" spans="2:19"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</row>
    <row r="279" spans="2:19"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</row>
    <row r="280" spans="2:19"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</row>
    <row r="281" spans="2:19"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</row>
    <row r="282" spans="2:19"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</row>
    <row r="283" spans="2:19"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</row>
    <row r="284" spans="2:19"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</row>
    <row r="285" spans="2:19"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</row>
    <row r="286" spans="2:19"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</row>
    <row r="287" spans="2:19"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</row>
    <row r="288" spans="2:19"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</row>
    <row r="289" spans="2:19"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</row>
    <row r="290" spans="2:19"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</row>
    <row r="291" spans="2:19"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</row>
    <row r="292" spans="2:19"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</row>
    <row r="293" spans="2:19"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</row>
    <row r="294" spans="2:19"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</row>
    <row r="295" spans="2:19"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</row>
    <row r="296" spans="2:19"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</row>
    <row r="297" spans="2:19"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</row>
    <row r="298" spans="2:19"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</row>
    <row r="299" spans="2:19"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</row>
    <row r="300" spans="2:19"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</row>
    <row r="301" spans="2:19"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</row>
    <row r="302" spans="2:19"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</row>
    <row r="303" spans="2:19"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</row>
    <row r="304" spans="2:19"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</row>
    <row r="305" spans="2:19"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</row>
    <row r="306" spans="2:19"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</row>
    <row r="307" spans="2:19"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</row>
    <row r="308" spans="2:19"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</row>
    <row r="309" spans="2:19"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</row>
    <row r="310" spans="2:19"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</row>
    <row r="311" spans="2:19"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</row>
  </sheetData>
  <mergeCells count="8">
    <mergeCell ref="D17:D18"/>
    <mergeCell ref="E17:F17"/>
    <mergeCell ref="E18:F18"/>
    <mergeCell ref="K1:L1"/>
    <mergeCell ref="K2:L2"/>
    <mergeCell ref="K3:L3"/>
    <mergeCell ref="B5:L5"/>
    <mergeCell ref="B6:L6"/>
  </mergeCells>
  <pageMargins left="0.59055118110236227" right="0" top="0" bottom="0" header="0" footer="0"/>
  <pageSetup paperSize="9" scale="5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1"/>
  <dimension ref="A1:O19"/>
  <sheetViews>
    <sheetView view="pageBreakPreview" zoomScaleNormal="70" zoomScaleSheetLayoutView="100" workbookViewId="0">
      <selection activeCell="C2" sqref="C2:M2"/>
    </sheetView>
  </sheetViews>
  <sheetFormatPr defaultRowHeight="12.75"/>
  <cols>
    <col min="1" max="1" width="3.140625" style="4" customWidth="1"/>
    <col min="2" max="2" width="38.42578125" style="4" customWidth="1"/>
    <col min="3" max="3" width="7" style="4" customWidth="1"/>
    <col min="4" max="4" width="6.85546875" style="4" customWidth="1"/>
    <col min="5" max="7" width="11.7109375" style="4" customWidth="1"/>
    <col min="8" max="8" width="9.140625" style="4"/>
    <col min="9" max="9" width="15.5703125" style="4" customWidth="1"/>
    <col min="10" max="10" width="15.42578125" style="4" customWidth="1"/>
    <col min="11" max="11" width="14.28515625" style="4" customWidth="1"/>
    <col min="12" max="12" width="22.7109375" style="4" customWidth="1"/>
    <col min="13" max="13" width="9.42578125" style="4" customWidth="1"/>
    <col min="14" max="14" width="9.28515625" style="4" bestFit="1" customWidth="1"/>
    <col min="15" max="15" width="10.5703125" style="4" customWidth="1"/>
    <col min="16" max="256" width="9.140625" style="4"/>
    <col min="257" max="257" width="3.140625" style="4" customWidth="1"/>
    <col min="258" max="258" width="38.42578125" style="4" customWidth="1"/>
    <col min="259" max="259" width="5.85546875" style="4" customWidth="1"/>
    <col min="260" max="260" width="6.85546875" style="4" customWidth="1"/>
    <col min="261" max="263" width="11.7109375" style="4" customWidth="1"/>
    <col min="264" max="264" width="9.140625" style="4"/>
    <col min="265" max="265" width="15.5703125" style="4" customWidth="1"/>
    <col min="266" max="266" width="15.42578125" style="4" customWidth="1"/>
    <col min="267" max="267" width="14.28515625" style="4" customWidth="1"/>
    <col min="268" max="268" width="22.7109375" style="4" customWidth="1"/>
    <col min="269" max="269" width="9.42578125" style="4" bestFit="1" customWidth="1"/>
    <col min="270" max="270" width="9.28515625" style="4" bestFit="1" customWidth="1"/>
    <col min="271" max="271" width="10.5703125" style="4" bestFit="1" customWidth="1"/>
    <col min="272" max="512" width="9.140625" style="4"/>
    <col min="513" max="513" width="3.140625" style="4" customWidth="1"/>
    <col min="514" max="514" width="38.42578125" style="4" customWidth="1"/>
    <col min="515" max="515" width="5.85546875" style="4" customWidth="1"/>
    <col min="516" max="516" width="6.85546875" style="4" customWidth="1"/>
    <col min="517" max="519" width="11.7109375" style="4" customWidth="1"/>
    <col min="520" max="520" width="9.140625" style="4"/>
    <col min="521" max="521" width="15.5703125" style="4" customWidth="1"/>
    <col min="522" max="522" width="15.42578125" style="4" customWidth="1"/>
    <col min="523" max="523" width="14.28515625" style="4" customWidth="1"/>
    <col min="524" max="524" width="22.7109375" style="4" customWidth="1"/>
    <col min="525" max="525" width="9.42578125" style="4" bestFit="1" customWidth="1"/>
    <col min="526" max="526" width="9.28515625" style="4" bestFit="1" customWidth="1"/>
    <col min="527" max="527" width="10.5703125" style="4" bestFit="1" customWidth="1"/>
    <col min="528" max="768" width="9.140625" style="4"/>
    <col min="769" max="769" width="3.140625" style="4" customWidth="1"/>
    <col min="770" max="770" width="38.42578125" style="4" customWidth="1"/>
    <col min="771" max="771" width="5.85546875" style="4" customWidth="1"/>
    <col min="772" max="772" width="6.85546875" style="4" customWidth="1"/>
    <col min="773" max="775" width="11.7109375" style="4" customWidth="1"/>
    <col min="776" max="776" width="9.140625" style="4"/>
    <col min="777" max="777" width="15.5703125" style="4" customWidth="1"/>
    <col min="778" max="778" width="15.42578125" style="4" customWidth="1"/>
    <col min="779" max="779" width="14.28515625" style="4" customWidth="1"/>
    <col min="780" max="780" width="22.7109375" style="4" customWidth="1"/>
    <col min="781" max="781" width="9.42578125" style="4" bestFit="1" customWidth="1"/>
    <col min="782" max="782" width="9.28515625" style="4" bestFit="1" customWidth="1"/>
    <col min="783" max="783" width="10.5703125" style="4" bestFit="1" customWidth="1"/>
    <col min="784" max="1024" width="9.140625" style="4"/>
    <col min="1025" max="1025" width="3.140625" style="4" customWidth="1"/>
    <col min="1026" max="1026" width="38.42578125" style="4" customWidth="1"/>
    <col min="1027" max="1027" width="5.85546875" style="4" customWidth="1"/>
    <col min="1028" max="1028" width="6.85546875" style="4" customWidth="1"/>
    <col min="1029" max="1031" width="11.7109375" style="4" customWidth="1"/>
    <col min="1032" max="1032" width="9.140625" style="4"/>
    <col min="1033" max="1033" width="15.5703125" style="4" customWidth="1"/>
    <col min="1034" max="1034" width="15.42578125" style="4" customWidth="1"/>
    <col min="1035" max="1035" width="14.28515625" style="4" customWidth="1"/>
    <col min="1036" max="1036" width="22.7109375" style="4" customWidth="1"/>
    <col min="1037" max="1037" width="9.42578125" style="4" bestFit="1" customWidth="1"/>
    <col min="1038" max="1038" width="9.28515625" style="4" bestFit="1" customWidth="1"/>
    <col min="1039" max="1039" width="10.5703125" style="4" bestFit="1" customWidth="1"/>
    <col min="1040" max="1280" width="9.140625" style="4"/>
    <col min="1281" max="1281" width="3.140625" style="4" customWidth="1"/>
    <col min="1282" max="1282" width="38.42578125" style="4" customWidth="1"/>
    <col min="1283" max="1283" width="5.85546875" style="4" customWidth="1"/>
    <col min="1284" max="1284" width="6.85546875" style="4" customWidth="1"/>
    <col min="1285" max="1287" width="11.7109375" style="4" customWidth="1"/>
    <col min="1288" max="1288" width="9.140625" style="4"/>
    <col min="1289" max="1289" width="15.5703125" style="4" customWidth="1"/>
    <col min="1290" max="1290" width="15.42578125" style="4" customWidth="1"/>
    <col min="1291" max="1291" width="14.28515625" style="4" customWidth="1"/>
    <col min="1292" max="1292" width="22.7109375" style="4" customWidth="1"/>
    <col min="1293" max="1293" width="9.42578125" style="4" bestFit="1" customWidth="1"/>
    <col min="1294" max="1294" width="9.28515625" style="4" bestFit="1" customWidth="1"/>
    <col min="1295" max="1295" width="10.5703125" style="4" bestFit="1" customWidth="1"/>
    <col min="1296" max="1536" width="9.140625" style="4"/>
    <col min="1537" max="1537" width="3.140625" style="4" customWidth="1"/>
    <col min="1538" max="1538" width="38.42578125" style="4" customWidth="1"/>
    <col min="1539" max="1539" width="5.85546875" style="4" customWidth="1"/>
    <col min="1540" max="1540" width="6.85546875" style="4" customWidth="1"/>
    <col min="1541" max="1543" width="11.7109375" style="4" customWidth="1"/>
    <col min="1544" max="1544" width="9.140625" style="4"/>
    <col min="1545" max="1545" width="15.5703125" style="4" customWidth="1"/>
    <col min="1546" max="1546" width="15.42578125" style="4" customWidth="1"/>
    <col min="1547" max="1547" width="14.28515625" style="4" customWidth="1"/>
    <col min="1548" max="1548" width="22.7109375" style="4" customWidth="1"/>
    <col min="1549" max="1549" width="9.42578125" style="4" bestFit="1" customWidth="1"/>
    <col min="1550" max="1550" width="9.28515625" style="4" bestFit="1" customWidth="1"/>
    <col min="1551" max="1551" width="10.5703125" style="4" bestFit="1" customWidth="1"/>
    <col min="1552" max="1792" width="9.140625" style="4"/>
    <col min="1793" max="1793" width="3.140625" style="4" customWidth="1"/>
    <col min="1794" max="1794" width="38.42578125" style="4" customWidth="1"/>
    <col min="1795" max="1795" width="5.85546875" style="4" customWidth="1"/>
    <col min="1796" max="1796" width="6.85546875" style="4" customWidth="1"/>
    <col min="1797" max="1799" width="11.7109375" style="4" customWidth="1"/>
    <col min="1800" max="1800" width="9.140625" style="4"/>
    <col min="1801" max="1801" width="15.5703125" style="4" customWidth="1"/>
    <col min="1802" max="1802" width="15.42578125" style="4" customWidth="1"/>
    <col min="1803" max="1803" width="14.28515625" style="4" customWidth="1"/>
    <col min="1804" max="1804" width="22.7109375" style="4" customWidth="1"/>
    <col min="1805" max="1805" width="9.42578125" style="4" bestFit="1" customWidth="1"/>
    <col min="1806" max="1806" width="9.28515625" style="4" bestFit="1" customWidth="1"/>
    <col min="1807" max="1807" width="10.5703125" style="4" bestFit="1" customWidth="1"/>
    <col min="1808" max="2048" width="9.140625" style="4"/>
    <col min="2049" max="2049" width="3.140625" style="4" customWidth="1"/>
    <col min="2050" max="2050" width="38.42578125" style="4" customWidth="1"/>
    <col min="2051" max="2051" width="5.85546875" style="4" customWidth="1"/>
    <col min="2052" max="2052" width="6.85546875" style="4" customWidth="1"/>
    <col min="2053" max="2055" width="11.7109375" style="4" customWidth="1"/>
    <col min="2056" max="2056" width="9.140625" style="4"/>
    <col min="2057" max="2057" width="15.5703125" style="4" customWidth="1"/>
    <col min="2058" max="2058" width="15.42578125" style="4" customWidth="1"/>
    <col min="2059" max="2059" width="14.28515625" style="4" customWidth="1"/>
    <col min="2060" max="2060" width="22.7109375" style="4" customWidth="1"/>
    <col min="2061" max="2061" width="9.42578125" style="4" bestFit="1" customWidth="1"/>
    <col min="2062" max="2062" width="9.28515625" style="4" bestFit="1" customWidth="1"/>
    <col min="2063" max="2063" width="10.5703125" style="4" bestFit="1" customWidth="1"/>
    <col min="2064" max="2304" width="9.140625" style="4"/>
    <col min="2305" max="2305" width="3.140625" style="4" customWidth="1"/>
    <col min="2306" max="2306" width="38.42578125" style="4" customWidth="1"/>
    <col min="2307" max="2307" width="5.85546875" style="4" customWidth="1"/>
    <col min="2308" max="2308" width="6.85546875" style="4" customWidth="1"/>
    <col min="2309" max="2311" width="11.7109375" style="4" customWidth="1"/>
    <col min="2312" max="2312" width="9.140625" style="4"/>
    <col min="2313" max="2313" width="15.5703125" style="4" customWidth="1"/>
    <col min="2314" max="2314" width="15.42578125" style="4" customWidth="1"/>
    <col min="2315" max="2315" width="14.28515625" style="4" customWidth="1"/>
    <col min="2316" max="2316" width="22.7109375" style="4" customWidth="1"/>
    <col min="2317" max="2317" width="9.42578125" style="4" bestFit="1" customWidth="1"/>
    <col min="2318" max="2318" width="9.28515625" style="4" bestFit="1" customWidth="1"/>
    <col min="2319" max="2319" width="10.5703125" style="4" bestFit="1" customWidth="1"/>
    <col min="2320" max="2560" width="9.140625" style="4"/>
    <col min="2561" max="2561" width="3.140625" style="4" customWidth="1"/>
    <col min="2562" max="2562" width="38.42578125" style="4" customWidth="1"/>
    <col min="2563" max="2563" width="5.85546875" style="4" customWidth="1"/>
    <col min="2564" max="2564" width="6.85546875" style="4" customWidth="1"/>
    <col min="2565" max="2567" width="11.7109375" style="4" customWidth="1"/>
    <col min="2568" max="2568" width="9.140625" style="4"/>
    <col min="2569" max="2569" width="15.5703125" style="4" customWidth="1"/>
    <col min="2570" max="2570" width="15.42578125" style="4" customWidth="1"/>
    <col min="2571" max="2571" width="14.28515625" style="4" customWidth="1"/>
    <col min="2572" max="2572" width="22.7109375" style="4" customWidth="1"/>
    <col min="2573" max="2573" width="9.42578125" style="4" bestFit="1" customWidth="1"/>
    <col min="2574" max="2574" width="9.28515625" style="4" bestFit="1" customWidth="1"/>
    <col min="2575" max="2575" width="10.5703125" style="4" bestFit="1" customWidth="1"/>
    <col min="2576" max="2816" width="9.140625" style="4"/>
    <col min="2817" max="2817" width="3.140625" style="4" customWidth="1"/>
    <col min="2818" max="2818" width="38.42578125" style="4" customWidth="1"/>
    <col min="2819" max="2819" width="5.85546875" style="4" customWidth="1"/>
    <col min="2820" max="2820" width="6.85546875" style="4" customWidth="1"/>
    <col min="2821" max="2823" width="11.7109375" style="4" customWidth="1"/>
    <col min="2824" max="2824" width="9.140625" style="4"/>
    <col min="2825" max="2825" width="15.5703125" style="4" customWidth="1"/>
    <col min="2826" max="2826" width="15.42578125" style="4" customWidth="1"/>
    <col min="2827" max="2827" width="14.28515625" style="4" customWidth="1"/>
    <col min="2828" max="2828" width="22.7109375" style="4" customWidth="1"/>
    <col min="2829" max="2829" width="9.42578125" style="4" bestFit="1" customWidth="1"/>
    <col min="2830" max="2830" width="9.28515625" style="4" bestFit="1" customWidth="1"/>
    <col min="2831" max="2831" width="10.5703125" style="4" bestFit="1" customWidth="1"/>
    <col min="2832" max="3072" width="9.140625" style="4"/>
    <col min="3073" max="3073" width="3.140625" style="4" customWidth="1"/>
    <col min="3074" max="3074" width="38.42578125" style="4" customWidth="1"/>
    <col min="3075" max="3075" width="5.85546875" style="4" customWidth="1"/>
    <col min="3076" max="3076" width="6.85546875" style="4" customWidth="1"/>
    <col min="3077" max="3079" width="11.7109375" style="4" customWidth="1"/>
    <col min="3080" max="3080" width="9.140625" style="4"/>
    <col min="3081" max="3081" width="15.5703125" style="4" customWidth="1"/>
    <col min="3082" max="3082" width="15.42578125" style="4" customWidth="1"/>
    <col min="3083" max="3083" width="14.28515625" style="4" customWidth="1"/>
    <col min="3084" max="3084" width="22.7109375" style="4" customWidth="1"/>
    <col min="3085" max="3085" width="9.42578125" style="4" bestFit="1" customWidth="1"/>
    <col min="3086" max="3086" width="9.28515625" style="4" bestFit="1" customWidth="1"/>
    <col min="3087" max="3087" width="10.5703125" style="4" bestFit="1" customWidth="1"/>
    <col min="3088" max="3328" width="9.140625" style="4"/>
    <col min="3329" max="3329" width="3.140625" style="4" customWidth="1"/>
    <col min="3330" max="3330" width="38.42578125" style="4" customWidth="1"/>
    <col min="3331" max="3331" width="5.85546875" style="4" customWidth="1"/>
    <col min="3332" max="3332" width="6.85546875" style="4" customWidth="1"/>
    <col min="3333" max="3335" width="11.7109375" style="4" customWidth="1"/>
    <col min="3336" max="3336" width="9.140625" style="4"/>
    <col min="3337" max="3337" width="15.5703125" style="4" customWidth="1"/>
    <col min="3338" max="3338" width="15.42578125" style="4" customWidth="1"/>
    <col min="3339" max="3339" width="14.28515625" style="4" customWidth="1"/>
    <col min="3340" max="3340" width="22.7109375" style="4" customWidth="1"/>
    <col min="3341" max="3341" width="9.42578125" style="4" bestFit="1" customWidth="1"/>
    <col min="3342" max="3342" width="9.28515625" style="4" bestFit="1" customWidth="1"/>
    <col min="3343" max="3343" width="10.5703125" style="4" bestFit="1" customWidth="1"/>
    <col min="3344" max="3584" width="9.140625" style="4"/>
    <col min="3585" max="3585" width="3.140625" style="4" customWidth="1"/>
    <col min="3586" max="3586" width="38.42578125" style="4" customWidth="1"/>
    <col min="3587" max="3587" width="5.85546875" style="4" customWidth="1"/>
    <col min="3588" max="3588" width="6.85546875" style="4" customWidth="1"/>
    <col min="3589" max="3591" width="11.7109375" style="4" customWidth="1"/>
    <col min="3592" max="3592" width="9.140625" style="4"/>
    <col min="3593" max="3593" width="15.5703125" style="4" customWidth="1"/>
    <col min="3594" max="3594" width="15.42578125" style="4" customWidth="1"/>
    <col min="3595" max="3595" width="14.28515625" style="4" customWidth="1"/>
    <col min="3596" max="3596" width="22.7109375" style="4" customWidth="1"/>
    <col min="3597" max="3597" width="9.42578125" style="4" bestFit="1" customWidth="1"/>
    <col min="3598" max="3598" width="9.28515625" style="4" bestFit="1" customWidth="1"/>
    <col min="3599" max="3599" width="10.5703125" style="4" bestFit="1" customWidth="1"/>
    <col min="3600" max="3840" width="9.140625" style="4"/>
    <col min="3841" max="3841" width="3.140625" style="4" customWidth="1"/>
    <col min="3842" max="3842" width="38.42578125" style="4" customWidth="1"/>
    <col min="3843" max="3843" width="5.85546875" style="4" customWidth="1"/>
    <col min="3844" max="3844" width="6.85546875" style="4" customWidth="1"/>
    <col min="3845" max="3847" width="11.7109375" style="4" customWidth="1"/>
    <col min="3848" max="3848" width="9.140625" style="4"/>
    <col min="3849" max="3849" width="15.5703125" style="4" customWidth="1"/>
    <col min="3850" max="3850" width="15.42578125" style="4" customWidth="1"/>
    <col min="3851" max="3851" width="14.28515625" style="4" customWidth="1"/>
    <col min="3852" max="3852" width="22.7109375" style="4" customWidth="1"/>
    <col min="3853" max="3853" width="9.42578125" style="4" bestFit="1" customWidth="1"/>
    <col min="3854" max="3854" width="9.28515625" style="4" bestFit="1" customWidth="1"/>
    <col min="3855" max="3855" width="10.5703125" style="4" bestFit="1" customWidth="1"/>
    <col min="3856" max="4096" width="9.140625" style="4"/>
    <col min="4097" max="4097" width="3.140625" style="4" customWidth="1"/>
    <col min="4098" max="4098" width="38.42578125" style="4" customWidth="1"/>
    <col min="4099" max="4099" width="5.85546875" style="4" customWidth="1"/>
    <col min="4100" max="4100" width="6.85546875" style="4" customWidth="1"/>
    <col min="4101" max="4103" width="11.7109375" style="4" customWidth="1"/>
    <col min="4104" max="4104" width="9.140625" style="4"/>
    <col min="4105" max="4105" width="15.5703125" style="4" customWidth="1"/>
    <col min="4106" max="4106" width="15.42578125" style="4" customWidth="1"/>
    <col min="4107" max="4107" width="14.28515625" style="4" customWidth="1"/>
    <col min="4108" max="4108" width="22.7109375" style="4" customWidth="1"/>
    <col min="4109" max="4109" width="9.42578125" style="4" bestFit="1" customWidth="1"/>
    <col min="4110" max="4110" width="9.28515625" style="4" bestFit="1" customWidth="1"/>
    <col min="4111" max="4111" width="10.5703125" style="4" bestFit="1" customWidth="1"/>
    <col min="4112" max="4352" width="9.140625" style="4"/>
    <col min="4353" max="4353" width="3.140625" style="4" customWidth="1"/>
    <col min="4354" max="4354" width="38.42578125" style="4" customWidth="1"/>
    <col min="4355" max="4355" width="5.85546875" style="4" customWidth="1"/>
    <col min="4356" max="4356" width="6.85546875" style="4" customWidth="1"/>
    <col min="4357" max="4359" width="11.7109375" style="4" customWidth="1"/>
    <col min="4360" max="4360" width="9.140625" style="4"/>
    <col min="4361" max="4361" width="15.5703125" style="4" customWidth="1"/>
    <col min="4362" max="4362" width="15.42578125" style="4" customWidth="1"/>
    <col min="4363" max="4363" width="14.28515625" style="4" customWidth="1"/>
    <col min="4364" max="4364" width="22.7109375" style="4" customWidth="1"/>
    <col min="4365" max="4365" width="9.42578125" style="4" bestFit="1" customWidth="1"/>
    <col min="4366" max="4366" width="9.28515625" style="4" bestFit="1" customWidth="1"/>
    <col min="4367" max="4367" width="10.5703125" style="4" bestFit="1" customWidth="1"/>
    <col min="4368" max="4608" width="9.140625" style="4"/>
    <col min="4609" max="4609" width="3.140625" style="4" customWidth="1"/>
    <col min="4610" max="4610" width="38.42578125" style="4" customWidth="1"/>
    <col min="4611" max="4611" width="5.85546875" style="4" customWidth="1"/>
    <col min="4612" max="4612" width="6.85546875" style="4" customWidth="1"/>
    <col min="4613" max="4615" width="11.7109375" style="4" customWidth="1"/>
    <col min="4616" max="4616" width="9.140625" style="4"/>
    <col min="4617" max="4617" width="15.5703125" style="4" customWidth="1"/>
    <col min="4618" max="4618" width="15.42578125" style="4" customWidth="1"/>
    <col min="4619" max="4619" width="14.28515625" style="4" customWidth="1"/>
    <col min="4620" max="4620" width="22.7109375" style="4" customWidth="1"/>
    <col min="4621" max="4621" width="9.42578125" style="4" bestFit="1" customWidth="1"/>
    <col min="4622" max="4622" width="9.28515625" style="4" bestFit="1" customWidth="1"/>
    <col min="4623" max="4623" width="10.5703125" style="4" bestFit="1" customWidth="1"/>
    <col min="4624" max="4864" width="9.140625" style="4"/>
    <col min="4865" max="4865" width="3.140625" style="4" customWidth="1"/>
    <col min="4866" max="4866" width="38.42578125" style="4" customWidth="1"/>
    <col min="4867" max="4867" width="5.85546875" style="4" customWidth="1"/>
    <col min="4868" max="4868" width="6.85546875" style="4" customWidth="1"/>
    <col min="4869" max="4871" width="11.7109375" style="4" customWidth="1"/>
    <col min="4872" max="4872" width="9.140625" style="4"/>
    <col min="4873" max="4873" width="15.5703125" style="4" customWidth="1"/>
    <col min="4874" max="4874" width="15.42578125" style="4" customWidth="1"/>
    <col min="4875" max="4875" width="14.28515625" style="4" customWidth="1"/>
    <col min="4876" max="4876" width="22.7109375" style="4" customWidth="1"/>
    <col min="4877" max="4877" width="9.42578125" style="4" bestFit="1" customWidth="1"/>
    <col min="4878" max="4878" width="9.28515625" style="4" bestFit="1" customWidth="1"/>
    <col min="4879" max="4879" width="10.5703125" style="4" bestFit="1" customWidth="1"/>
    <col min="4880" max="5120" width="9.140625" style="4"/>
    <col min="5121" max="5121" width="3.140625" style="4" customWidth="1"/>
    <col min="5122" max="5122" width="38.42578125" style="4" customWidth="1"/>
    <col min="5123" max="5123" width="5.85546875" style="4" customWidth="1"/>
    <col min="5124" max="5124" width="6.85546875" style="4" customWidth="1"/>
    <col min="5125" max="5127" width="11.7109375" style="4" customWidth="1"/>
    <col min="5128" max="5128" width="9.140625" style="4"/>
    <col min="5129" max="5129" width="15.5703125" style="4" customWidth="1"/>
    <col min="5130" max="5130" width="15.42578125" style="4" customWidth="1"/>
    <col min="5131" max="5131" width="14.28515625" style="4" customWidth="1"/>
    <col min="5132" max="5132" width="22.7109375" style="4" customWidth="1"/>
    <col min="5133" max="5133" width="9.42578125" style="4" bestFit="1" customWidth="1"/>
    <col min="5134" max="5134" width="9.28515625" style="4" bestFit="1" customWidth="1"/>
    <col min="5135" max="5135" width="10.5703125" style="4" bestFit="1" customWidth="1"/>
    <col min="5136" max="5376" width="9.140625" style="4"/>
    <col min="5377" max="5377" width="3.140625" style="4" customWidth="1"/>
    <col min="5378" max="5378" width="38.42578125" style="4" customWidth="1"/>
    <col min="5379" max="5379" width="5.85546875" style="4" customWidth="1"/>
    <col min="5380" max="5380" width="6.85546875" style="4" customWidth="1"/>
    <col min="5381" max="5383" width="11.7109375" style="4" customWidth="1"/>
    <col min="5384" max="5384" width="9.140625" style="4"/>
    <col min="5385" max="5385" width="15.5703125" style="4" customWidth="1"/>
    <col min="5386" max="5386" width="15.42578125" style="4" customWidth="1"/>
    <col min="5387" max="5387" width="14.28515625" style="4" customWidth="1"/>
    <col min="5388" max="5388" width="22.7109375" style="4" customWidth="1"/>
    <col min="5389" max="5389" width="9.42578125" style="4" bestFit="1" customWidth="1"/>
    <col min="5390" max="5390" width="9.28515625" style="4" bestFit="1" customWidth="1"/>
    <col min="5391" max="5391" width="10.5703125" style="4" bestFit="1" customWidth="1"/>
    <col min="5392" max="5632" width="9.140625" style="4"/>
    <col min="5633" max="5633" width="3.140625" style="4" customWidth="1"/>
    <col min="5634" max="5634" width="38.42578125" style="4" customWidth="1"/>
    <col min="5635" max="5635" width="5.85546875" style="4" customWidth="1"/>
    <col min="5636" max="5636" width="6.85546875" style="4" customWidth="1"/>
    <col min="5637" max="5639" width="11.7109375" style="4" customWidth="1"/>
    <col min="5640" max="5640" width="9.140625" style="4"/>
    <col min="5641" max="5641" width="15.5703125" style="4" customWidth="1"/>
    <col min="5642" max="5642" width="15.42578125" style="4" customWidth="1"/>
    <col min="5643" max="5643" width="14.28515625" style="4" customWidth="1"/>
    <col min="5644" max="5644" width="22.7109375" style="4" customWidth="1"/>
    <col min="5645" max="5645" width="9.42578125" style="4" bestFit="1" customWidth="1"/>
    <col min="5646" max="5646" width="9.28515625" style="4" bestFit="1" customWidth="1"/>
    <col min="5647" max="5647" width="10.5703125" style="4" bestFit="1" customWidth="1"/>
    <col min="5648" max="5888" width="9.140625" style="4"/>
    <col min="5889" max="5889" width="3.140625" style="4" customWidth="1"/>
    <col min="5890" max="5890" width="38.42578125" style="4" customWidth="1"/>
    <col min="5891" max="5891" width="5.85546875" style="4" customWidth="1"/>
    <col min="5892" max="5892" width="6.85546875" style="4" customWidth="1"/>
    <col min="5893" max="5895" width="11.7109375" style="4" customWidth="1"/>
    <col min="5896" max="5896" width="9.140625" style="4"/>
    <col min="5897" max="5897" width="15.5703125" style="4" customWidth="1"/>
    <col min="5898" max="5898" width="15.42578125" style="4" customWidth="1"/>
    <col min="5899" max="5899" width="14.28515625" style="4" customWidth="1"/>
    <col min="5900" max="5900" width="22.7109375" style="4" customWidth="1"/>
    <col min="5901" max="5901" width="9.42578125" style="4" bestFit="1" customWidth="1"/>
    <col min="5902" max="5902" width="9.28515625" style="4" bestFit="1" customWidth="1"/>
    <col min="5903" max="5903" width="10.5703125" style="4" bestFit="1" customWidth="1"/>
    <col min="5904" max="6144" width="9.140625" style="4"/>
    <col min="6145" max="6145" width="3.140625" style="4" customWidth="1"/>
    <col min="6146" max="6146" width="38.42578125" style="4" customWidth="1"/>
    <col min="6147" max="6147" width="5.85546875" style="4" customWidth="1"/>
    <col min="6148" max="6148" width="6.85546875" style="4" customWidth="1"/>
    <col min="6149" max="6151" width="11.7109375" style="4" customWidth="1"/>
    <col min="6152" max="6152" width="9.140625" style="4"/>
    <col min="6153" max="6153" width="15.5703125" style="4" customWidth="1"/>
    <col min="6154" max="6154" width="15.42578125" style="4" customWidth="1"/>
    <col min="6155" max="6155" width="14.28515625" style="4" customWidth="1"/>
    <col min="6156" max="6156" width="22.7109375" style="4" customWidth="1"/>
    <col min="6157" max="6157" width="9.42578125" style="4" bestFit="1" customWidth="1"/>
    <col min="6158" max="6158" width="9.28515625" style="4" bestFit="1" customWidth="1"/>
    <col min="6159" max="6159" width="10.5703125" style="4" bestFit="1" customWidth="1"/>
    <col min="6160" max="6400" width="9.140625" style="4"/>
    <col min="6401" max="6401" width="3.140625" style="4" customWidth="1"/>
    <col min="6402" max="6402" width="38.42578125" style="4" customWidth="1"/>
    <col min="6403" max="6403" width="5.85546875" style="4" customWidth="1"/>
    <col min="6404" max="6404" width="6.85546875" style="4" customWidth="1"/>
    <col min="6405" max="6407" width="11.7109375" style="4" customWidth="1"/>
    <col min="6408" max="6408" width="9.140625" style="4"/>
    <col min="6409" max="6409" width="15.5703125" style="4" customWidth="1"/>
    <col min="6410" max="6410" width="15.42578125" style="4" customWidth="1"/>
    <col min="6411" max="6411" width="14.28515625" style="4" customWidth="1"/>
    <col min="6412" max="6412" width="22.7109375" style="4" customWidth="1"/>
    <col min="6413" max="6413" width="9.42578125" style="4" bestFit="1" customWidth="1"/>
    <col min="6414" max="6414" width="9.28515625" style="4" bestFit="1" customWidth="1"/>
    <col min="6415" max="6415" width="10.5703125" style="4" bestFit="1" customWidth="1"/>
    <col min="6416" max="6656" width="9.140625" style="4"/>
    <col min="6657" max="6657" width="3.140625" style="4" customWidth="1"/>
    <col min="6658" max="6658" width="38.42578125" style="4" customWidth="1"/>
    <col min="6659" max="6659" width="5.85546875" style="4" customWidth="1"/>
    <col min="6660" max="6660" width="6.85546875" style="4" customWidth="1"/>
    <col min="6661" max="6663" width="11.7109375" style="4" customWidth="1"/>
    <col min="6664" max="6664" width="9.140625" style="4"/>
    <col min="6665" max="6665" width="15.5703125" style="4" customWidth="1"/>
    <col min="6666" max="6666" width="15.42578125" style="4" customWidth="1"/>
    <col min="6667" max="6667" width="14.28515625" style="4" customWidth="1"/>
    <col min="6668" max="6668" width="22.7109375" style="4" customWidth="1"/>
    <col min="6669" max="6669" width="9.42578125" style="4" bestFit="1" customWidth="1"/>
    <col min="6670" max="6670" width="9.28515625" style="4" bestFit="1" customWidth="1"/>
    <col min="6671" max="6671" width="10.5703125" style="4" bestFit="1" customWidth="1"/>
    <col min="6672" max="6912" width="9.140625" style="4"/>
    <col min="6913" max="6913" width="3.140625" style="4" customWidth="1"/>
    <col min="6914" max="6914" width="38.42578125" style="4" customWidth="1"/>
    <col min="6915" max="6915" width="5.85546875" style="4" customWidth="1"/>
    <col min="6916" max="6916" width="6.85546875" style="4" customWidth="1"/>
    <col min="6917" max="6919" width="11.7109375" style="4" customWidth="1"/>
    <col min="6920" max="6920" width="9.140625" style="4"/>
    <col min="6921" max="6921" width="15.5703125" style="4" customWidth="1"/>
    <col min="6922" max="6922" width="15.42578125" style="4" customWidth="1"/>
    <col min="6923" max="6923" width="14.28515625" style="4" customWidth="1"/>
    <col min="6924" max="6924" width="22.7109375" style="4" customWidth="1"/>
    <col min="6925" max="6925" width="9.42578125" style="4" bestFit="1" customWidth="1"/>
    <col min="6926" max="6926" width="9.28515625" style="4" bestFit="1" customWidth="1"/>
    <col min="6927" max="6927" width="10.5703125" style="4" bestFit="1" customWidth="1"/>
    <col min="6928" max="7168" width="9.140625" style="4"/>
    <col min="7169" max="7169" width="3.140625" style="4" customWidth="1"/>
    <col min="7170" max="7170" width="38.42578125" style="4" customWidth="1"/>
    <col min="7171" max="7171" width="5.85546875" style="4" customWidth="1"/>
    <col min="7172" max="7172" width="6.85546875" style="4" customWidth="1"/>
    <col min="7173" max="7175" width="11.7109375" style="4" customWidth="1"/>
    <col min="7176" max="7176" width="9.140625" style="4"/>
    <col min="7177" max="7177" width="15.5703125" style="4" customWidth="1"/>
    <col min="7178" max="7178" width="15.42578125" style="4" customWidth="1"/>
    <col min="7179" max="7179" width="14.28515625" style="4" customWidth="1"/>
    <col min="7180" max="7180" width="22.7109375" style="4" customWidth="1"/>
    <col min="7181" max="7181" width="9.42578125" style="4" bestFit="1" customWidth="1"/>
    <col min="7182" max="7182" width="9.28515625" style="4" bestFit="1" customWidth="1"/>
    <col min="7183" max="7183" width="10.5703125" style="4" bestFit="1" customWidth="1"/>
    <col min="7184" max="7424" width="9.140625" style="4"/>
    <col min="7425" max="7425" width="3.140625" style="4" customWidth="1"/>
    <col min="7426" max="7426" width="38.42578125" style="4" customWidth="1"/>
    <col min="7427" max="7427" width="5.85546875" style="4" customWidth="1"/>
    <col min="7428" max="7428" width="6.85546875" style="4" customWidth="1"/>
    <col min="7429" max="7431" width="11.7109375" style="4" customWidth="1"/>
    <col min="7432" max="7432" width="9.140625" style="4"/>
    <col min="7433" max="7433" width="15.5703125" style="4" customWidth="1"/>
    <col min="7434" max="7434" width="15.42578125" style="4" customWidth="1"/>
    <col min="7435" max="7435" width="14.28515625" style="4" customWidth="1"/>
    <col min="7436" max="7436" width="22.7109375" style="4" customWidth="1"/>
    <col min="7437" max="7437" width="9.42578125" style="4" bestFit="1" customWidth="1"/>
    <col min="7438" max="7438" width="9.28515625" style="4" bestFit="1" customWidth="1"/>
    <col min="7439" max="7439" width="10.5703125" style="4" bestFit="1" customWidth="1"/>
    <col min="7440" max="7680" width="9.140625" style="4"/>
    <col min="7681" max="7681" width="3.140625" style="4" customWidth="1"/>
    <col min="7682" max="7682" width="38.42578125" style="4" customWidth="1"/>
    <col min="7683" max="7683" width="5.85546875" style="4" customWidth="1"/>
    <col min="7684" max="7684" width="6.85546875" style="4" customWidth="1"/>
    <col min="7685" max="7687" width="11.7109375" style="4" customWidth="1"/>
    <col min="7688" max="7688" width="9.140625" style="4"/>
    <col min="7689" max="7689" width="15.5703125" style="4" customWidth="1"/>
    <col min="7690" max="7690" width="15.42578125" style="4" customWidth="1"/>
    <col min="7691" max="7691" width="14.28515625" style="4" customWidth="1"/>
    <col min="7692" max="7692" width="22.7109375" style="4" customWidth="1"/>
    <col min="7693" max="7693" width="9.42578125" style="4" bestFit="1" customWidth="1"/>
    <col min="7694" max="7694" width="9.28515625" style="4" bestFit="1" customWidth="1"/>
    <col min="7695" max="7695" width="10.5703125" style="4" bestFit="1" customWidth="1"/>
    <col min="7696" max="7936" width="9.140625" style="4"/>
    <col min="7937" max="7937" width="3.140625" style="4" customWidth="1"/>
    <col min="7938" max="7938" width="38.42578125" style="4" customWidth="1"/>
    <col min="7939" max="7939" width="5.85546875" style="4" customWidth="1"/>
    <col min="7940" max="7940" width="6.85546875" style="4" customWidth="1"/>
    <col min="7941" max="7943" width="11.7109375" style="4" customWidth="1"/>
    <col min="7944" max="7944" width="9.140625" style="4"/>
    <col min="7945" max="7945" width="15.5703125" style="4" customWidth="1"/>
    <col min="7946" max="7946" width="15.42578125" style="4" customWidth="1"/>
    <col min="7947" max="7947" width="14.28515625" style="4" customWidth="1"/>
    <col min="7948" max="7948" width="22.7109375" style="4" customWidth="1"/>
    <col min="7949" max="7949" width="9.42578125" style="4" bestFit="1" customWidth="1"/>
    <col min="7950" max="7950" width="9.28515625" style="4" bestFit="1" customWidth="1"/>
    <col min="7951" max="7951" width="10.5703125" style="4" bestFit="1" customWidth="1"/>
    <col min="7952" max="8192" width="9.140625" style="4"/>
    <col min="8193" max="8193" width="3.140625" style="4" customWidth="1"/>
    <col min="8194" max="8194" width="38.42578125" style="4" customWidth="1"/>
    <col min="8195" max="8195" width="5.85546875" style="4" customWidth="1"/>
    <col min="8196" max="8196" width="6.85546875" style="4" customWidth="1"/>
    <col min="8197" max="8199" width="11.7109375" style="4" customWidth="1"/>
    <col min="8200" max="8200" width="9.140625" style="4"/>
    <col min="8201" max="8201" width="15.5703125" style="4" customWidth="1"/>
    <col min="8202" max="8202" width="15.42578125" style="4" customWidth="1"/>
    <col min="8203" max="8203" width="14.28515625" style="4" customWidth="1"/>
    <col min="8204" max="8204" width="22.7109375" style="4" customWidth="1"/>
    <col min="8205" max="8205" width="9.42578125" style="4" bestFit="1" customWidth="1"/>
    <col min="8206" max="8206" width="9.28515625" style="4" bestFit="1" customWidth="1"/>
    <col min="8207" max="8207" width="10.5703125" style="4" bestFit="1" customWidth="1"/>
    <col min="8208" max="8448" width="9.140625" style="4"/>
    <col min="8449" max="8449" width="3.140625" style="4" customWidth="1"/>
    <col min="8450" max="8450" width="38.42578125" style="4" customWidth="1"/>
    <col min="8451" max="8451" width="5.85546875" style="4" customWidth="1"/>
    <col min="8452" max="8452" width="6.85546875" style="4" customWidth="1"/>
    <col min="8453" max="8455" width="11.7109375" style="4" customWidth="1"/>
    <col min="8456" max="8456" width="9.140625" style="4"/>
    <col min="8457" max="8457" width="15.5703125" style="4" customWidth="1"/>
    <col min="8458" max="8458" width="15.42578125" style="4" customWidth="1"/>
    <col min="8459" max="8459" width="14.28515625" style="4" customWidth="1"/>
    <col min="8460" max="8460" width="22.7109375" style="4" customWidth="1"/>
    <col min="8461" max="8461" width="9.42578125" style="4" bestFit="1" customWidth="1"/>
    <col min="8462" max="8462" width="9.28515625" style="4" bestFit="1" customWidth="1"/>
    <col min="8463" max="8463" width="10.5703125" style="4" bestFit="1" customWidth="1"/>
    <col min="8464" max="8704" width="9.140625" style="4"/>
    <col min="8705" max="8705" width="3.140625" style="4" customWidth="1"/>
    <col min="8706" max="8706" width="38.42578125" style="4" customWidth="1"/>
    <col min="8707" max="8707" width="5.85546875" style="4" customWidth="1"/>
    <col min="8708" max="8708" width="6.85546875" style="4" customWidth="1"/>
    <col min="8709" max="8711" width="11.7109375" style="4" customWidth="1"/>
    <col min="8712" max="8712" width="9.140625" style="4"/>
    <col min="8713" max="8713" width="15.5703125" style="4" customWidth="1"/>
    <col min="8714" max="8714" width="15.42578125" style="4" customWidth="1"/>
    <col min="8715" max="8715" width="14.28515625" style="4" customWidth="1"/>
    <col min="8716" max="8716" width="22.7109375" style="4" customWidth="1"/>
    <col min="8717" max="8717" width="9.42578125" style="4" bestFit="1" customWidth="1"/>
    <col min="8718" max="8718" width="9.28515625" style="4" bestFit="1" customWidth="1"/>
    <col min="8719" max="8719" width="10.5703125" style="4" bestFit="1" customWidth="1"/>
    <col min="8720" max="8960" width="9.140625" style="4"/>
    <col min="8961" max="8961" width="3.140625" style="4" customWidth="1"/>
    <col min="8962" max="8962" width="38.42578125" style="4" customWidth="1"/>
    <col min="8963" max="8963" width="5.85546875" style="4" customWidth="1"/>
    <col min="8964" max="8964" width="6.85546875" style="4" customWidth="1"/>
    <col min="8965" max="8967" width="11.7109375" style="4" customWidth="1"/>
    <col min="8968" max="8968" width="9.140625" style="4"/>
    <col min="8969" max="8969" width="15.5703125" style="4" customWidth="1"/>
    <col min="8970" max="8970" width="15.42578125" style="4" customWidth="1"/>
    <col min="8971" max="8971" width="14.28515625" style="4" customWidth="1"/>
    <col min="8972" max="8972" width="22.7109375" style="4" customWidth="1"/>
    <col min="8973" max="8973" width="9.42578125" style="4" bestFit="1" customWidth="1"/>
    <col min="8974" max="8974" width="9.28515625" style="4" bestFit="1" customWidth="1"/>
    <col min="8975" max="8975" width="10.5703125" style="4" bestFit="1" customWidth="1"/>
    <col min="8976" max="9216" width="9.140625" style="4"/>
    <col min="9217" max="9217" width="3.140625" style="4" customWidth="1"/>
    <col min="9218" max="9218" width="38.42578125" style="4" customWidth="1"/>
    <col min="9219" max="9219" width="5.85546875" style="4" customWidth="1"/>
    <col min="9220" max="9220" width="6.85546875" style="4" customWidth="1"/>
    <col min="9221" max="9223" width="11.7109375" style="4" customWidth="1"/>
    <col min="9224" max="9224" width="9.140625" style="4"/>
    <col min="9225" max="9225" width="15.5703125" style="4" customWidth="1"/>
    <col min="9226" max="9226" width="15.42578125" style="4" customWidth="1"/>
    <col min="9227" max="9227" width="14.28515625" style="4" customWidth="1"/>
    <col min="9228" max="9228" width="22.7109375" style="4" customWidth="1"/>
    <col min="9229" max="9229" width="9.42578125" style="4" bestFit="1" customWidth="1"/>
    <col min="9230" max="9230" width="9.28515625" style="4" bestFit="1" customWidth="1"/>
    <col min="9231" max="9231" width="10.5703125" style="4" bestFit="1" customWidth="1"/>
    <col min="9232" max="9472" width="9.140625" style="4"/>
    <col min="9473" max="9473" width="3.140625" style="4" customWidth="1"/>
    <col min="9474" max="9474" width="38.42578125" style="4" customWidth="1"/>
    <col min="9475" max="9475" width="5.85546875" style="4" customWidth="1"/>
    <col min="9476" max="9476" width="6.85546875" style="4" customWidth="1"/>
    <col min="9477" max="9479" width="11.7109375" style="4" customWidth="1"/>
    <col min="9480" max="9480" width="9.140625" style="4"/>
    <col min="9481" max="9481" width="15.5703125" style="4" customWidth="1"/>
    <col min="9482" max="9482" width="15.42578125" style="4" customWidth="1"/>
    <col min="9483" max="9483" width="14.28515625" style="4" customWidth="1"/>
    <col min="9484" max="9484" width="22.7109375" style="4" customWidth="1"/>
    <col min="9485" max="9485" width="9.42578125" style="4" bestFit="1" customWidth="1"/>
    <col min="9486" max="9486" width="9.28515625" style="4" bestFit="1" customWidth="1"/>
    <col min="9487" max="9487" width="10.5703125" style="4" bestFit="1" customWidth="1"/>
    <col min="9488" max="9728" width="9.140625" style="4"/>
    <col min="9729" max="9729" width="3.140625" style="4" customWidth="1"/>
    <col min="9730" max="9730" width="38.42578125" style="4" customWidth="1"/>
    <col min="9731" max="9731" width="5.85546875" style="4" customWidth="1"/>
    <col min="9732" max="9732" width="6.85546875" style="4" customWidth="1"/>
    <col min="9733" max="9735" width="11.7109375" style="4" customWidth="1"/>
    <col min="9736" max="9736" width="9.140625" style="4"/>
    <col min="9737" max="9737" width="15.5703125" style="4" customWidth="1"/>
    <col min="9738" max="9738" width="15.42578125" style="4" customWidth="1"/>
    <col min="9739" max="9739" width="14.28515625" style="4" customWidth="1"/>
    <col min="9740" max="9740" width="22.7109375" style="4" customWidth="1"/>
    <col min="9741" max="9741" width="9.42578125" style="4" bestFit="1" customWidth="1"/>
    <col min="9742" max="9742" width="9.28515625" style="4" bestFit="1" customWidth="1"/>
    <col min="9743" max="9743" width="10.5703125" style="4" bestFit="1" customWidth="1"/>
    <col min="9744" max="9984" width="9.140625" style="4"/>
    <col min="9985" max="9985" width="3.140625" style="4" customWidth="1"/>
    <col min="9986" max="9986" width="38.42578125" style="4" customWidth="1"/>
    <col min="9987" max="9987" width="5.85546875" style="4" customWidth="1"/>
    <col min="9988" max="9988" width="6.85546875" style="4" customWidth="1"/>
    <col min="9989" max="9991" width="11.7109375" style="4" customWidth="1"/>
    <col min="9992" max="9992" width="9.140625" style="4"/>
    <col min="9993" max="9993" width="15.5703125" style="4" customWidth="1"/>
    <col min="9994" max="9994" width="15.42578125" style="4" customWidth="1"/>
    <col min="9995" max="9995" width="14.28515625" style="4" customWidth="1"/>
    <col min="9996" max="9996" width="22.7109375" style="4" customWidth="1"/>
    <col min="9997" max="9997" width="9.42578125" style="4" bestFit="1" customWidth="1"/>
    <col min="9998" max="9998" width="9.28515625" style="4" bestFit="1" customWidth="1"/>
    <col min="9999" max="9999" width="10.5703125" style="4" bestFit="1" customWidth="1"/>
    <col min="10000" max="10240" width="9.140625" style="4"/>
    <col min="10241" max="10241" width="3.140625" style="4" customWidth="1"/>
    <col min="10242" max="10242" width="38.42578125" style="4" customWidth="1"/>
    <col min="10243" max="10243" width="5.85546875" style="4" customWidth="1"/>
    <col min="10244" max="10244" width="6.85546875" style="4" customWidth="1"/>
    <col min="10245" max="10247" width="11.7109375" style="4" customWidth="1"/>
    <col min="10248" max="10248" width="9.140625" style="4"/>
    <col min="10249" max="10249" width="15.5703125" style="4" customWidth="1"/>
    <col min="10250" max="10250" width="15.42578125" style="4" customWidth="1"/>
    <col min="10251" max="10251" width="14.28515625" style="4" customWidth="1"/>
    <col min="10252" max="10252" width="22.7109375" style="4" customWidth="1"/>
    <col min="10253" max="10253" width="9.42578125" style="4" bestFit="1" customWidth="1"/>
    <col min="10254" max="10254" width="9.28515625" style="4" bestFit="1" customWidth="1"/>
    <col min="10255" max="10255" width="10.5703125" style="4" bestFit="1" customWidth="1"/>
    <col min="10256" max="10496" width="9.140625" style="4"/>
    <col min="10497" max="10497" width="3.140625" style="4" customWidth="1"/>
    <col min="10498" max="10498" width="38.42578125" style="4" customWidth="1"/>
    <col min="10499" max="10499" width="5.85546875" style="4" customWidth="1"/>
    <col min="10500" max="10500" width="6.85546875" style="4" customWidth="1"/>
    <col min="10501" max="10503" width="11.7109375" style="4" customWidth="1"/>
    <col min="10504" max="10504" width="9.140625" style="4"/>
    <col min="10505" max="10505" width="15.5703125" style="4" customWidth="1"/>
    <col min="10506" max="10506" width="15.42578125" style="4" customWidth="1"/>
    <col min="10507" max="10507" width="14.28515625" style="4" customWidth="1"/>
    <col min="10508" max="10508" width="22.7109375" style="4" customWidth="1"/>
    <col min="10509" max="10509" width="9.42578125" style="4" bestFit="1" customWidth="1"/>
    <col min="10510" max="10510" width="9.28515625" style="4" bestFit="1" customWidth="1"/>
    <col min="10511" max="10511" width="10.5703125" style="4" bestFit="1" customWidth="1"/>
    <col min="10512" max="10752" width="9.140625" style="4"/>
    <col min="10753" max="10753" width="3.140625" style="4" customWidth="1"/>
    <col min="10754" max="10754" width="38.42578125" style="4" customWidth="1"/>
    <col min="10755" max="10755" width="5.85546875" style="4" customWidth="1"/>
    <col min="10756" max="10756" width="6.85546875" style="4" customWidth="1"/>
    <col min="10757" max="10759" width="11.7109375" style="4" customWidth="1"/>
    <col min="10760" max="10760" width="9.140625" style="4"/>
    <col min="10761" max="10761" width="15.5703125" style="4" customWidth="1"/>
    <col min="10762" max="10762" width="15.42578125" style="4" customWidth="1"/>
    <col min="10763" max="10763" width="14.28515625" style="4" customWidth="1"/>
    <col min="10764" max="10764" width="22.7109375" style="4" customWidth="1"/>
    <col min="10765" max="10765" width="9.42578125" style="4" bestFit="1" customWidth="1"/>
    <col min="10766" max="10766" width="9.28515625" style="4" bestFit="1" customWidth="1"/>
    <col min="10767" max="10767" width="10.5703125" style="4" bestFit="1" customWidth="1"/>
    <col min="10768" max="11008" width="9.140625" style="4"/>
    <col min="11009" max="11009" width="3.140625" style="4" customWidth="1"/>
    <col min="11010" max="11010" width="38.42578125" style="4" customWidth="1"/>
    <col min="11011" max="11011" width="5.85546875" style="4" customWidth="1"/>
    <col min="11012" max="11012" width="6.85546875" style="4" customWidth="1"/>
    <col min="11013" max="11015" width="11.7109375" style="4" customWidth="1"/>
    <col min="11016" max="11016" width="9.140625" style="4"/>
    <col min="11017" max="11017" width="15.5703125" style="4" customWidth="1"/>
    <col min="11018" max="11018" width="15.42578125" style="4" customWidth="1"/>
    <col min="11019" max="11019" width="14.28515625" style="4" customWidth="1"/>
    <col min="11020" max="11020" width="22.7109375" style="4" customWidth="1"/>
    <col min="11021" max="11021" width="9.42578125" style="4" bestFit="1" customWidth="1"/>
    <col min="11022" max="11022" width="9.28515625" style="4" bestFit="1" customWidth="1"/>
    <col min="11023" max="11023" width="10.5703125" style="4" bestFit="1" customWidth="1"/>
    <col min="11024" max="11264" width="9.140625" style="4"/>
    <col min="11265" max="11265" width="3.140625" style="4" customWidth="1"/>
    <col min="11266" max="11266" width="38.42578125" style="4" customWidth="1"/>
    <col min="11267" max="11267" width="5.85546875" style="4" customWidth="1"/>
    <col min="11268" max="11268" width="6.85546875" style="4" customWidth="1"/>
    <col min="11269" max="11271" width="11.7109375" style="4" customWidth="1"/>
    <col min="11272" max="11272" width="9.140625" style="4"/>
    <col min="11273" max="11273" width="15.5703125" style="4" customWidth="1"/>
    <col min="11274" max="11274" width="15.42578125" style="4" customWidth="1"/>
    <col min="11275" max="11275" width="14.28515625" style="4" customWidth="1"/>
    <col min="11276" max="11276" width="22.7109375" style="4" customWidth="1"/>
    <col min="11277" max="11277" width="9.42578125" style="4" bestFit="1" customWidth="1"/>
    <col min="11278" max="11278" width="9.28515625" style="4" bestFit="1" customWidth="1"/>
    <col min="11279" max="11279" width="10.5703125" style="4" bestFit="1" customWidth="1"/>
    <col min="11280" max="11520" width="9.140625" style="4"/>
    <col min="11521" max="11521" width="3.140625" style="4" customWidth="1"/>
    <col min="11522" max="11522" width="38.42578125" style="4" customWidth="1"/>
    <col min="11523" max="11523" width="5.85546875" style="4" customWidth="1"/>
    <col min="11524" max="11524" width="6.85546875" style="4" customWidth="1"/>
    <col min="11525" max="11527" width="11.7109375" style="4" customWidth="1"/>
    <col min="11528" max="11528" width="9.140625" style="4"/>
    <col min="11529" max="11529" width="15.5703125" style="4" customWidth="1"/>
    <col min="11530" max="11530" width="15.42578125" style="4" customWidth="1"/>
    <col min="11531" max="11531" width="14.28515625" style="4" customWidth="1"/>
    <col min="11532" max="11532" width="22.7109375" style="4" customWidth="1"/>
    <col min="11533" max="11533" width="9.42578125" style="4" bestFit="1" customWidth="1"/>
    <col min="11534" max="11534" width="9.28515625" style="4" bestFit="1" customWidth="1"/>
    <col min="11535" max="11535" width="10.5703125" style="4" bestFit="1" customWidth="1"/>
    <col min="11536" max="11776" width="9.140625" style="4"/>
    <col min="11777" max="11777" width="3.140625" style="4" customWidth="1"/>
    <col min="11778" max="11778" width="38.42578125" style="4" customWidth="1"/>
    <col min="11779" max="11779" width="5.85546875" style="4" customWidth="1"/>
    <col min="11780" max="11780" width="6.85546875" style="4" customWidth="1"/>
    <col min="11781" max="11783" width="11.7109375" style="4" customWidth="1"/>
    <col min="11784" max="11784" width="9.140625" style="4"/>
    <col min="11785" max="11785" width="15.5703125" style="4" customWidth="1"/>
    <col min="11786" max="11786" width="15.42578125" style="4" customWidth="1"/>
    <col min="11787" max="11787" width="14.28515625" style="4" customWidth="1"/>
    <col min="11788" max="11788" width="22.7109375" style="4" customWidth="1"/>
    <col min="11789" max="11789" width="9.42578125" style="4" bestFit="1" customWidth="1"/>
    <col min="11790" max="11790" width="9.28515625" style="4" bestFit="1" customWidth="1"/>
    <col min="11791" max="11791" width="10.5703125" style="4" bestFit="1" customWidth="1"/>
    <col min="11792" max="12032" width="9.140625" style="4"/>
    <col min="12033" max="12033" width="3.140625" style="4" customWidth="1"/>
    <col min="12034" max="12034" width="38.42578125" style="4" customWidth="1"/>
    <col min="12035" max="12035" width="5.85546875" style="4" customWidth="1"/>
    <col min="12036" max="12036" width="6.85546875" style="4" customWidth="1"/>
    <col min="12037" max="12039" width="11.7109375" style="4" customWidth="1"/>
    <col min="12040" max="12040" width="9.140625" style="4"/>
    <col min="12041" max="12041" width="15.5703125" style="4" customWidth="1"/>
    <col min="12042" max="12042" width="15.42578125" style="4" customWidth="1"/>
    <col min="12043" max="12043" width="14.28515625" style="4" customWidth="1"/>
    <col min="12044" max="12044" width="22.7109375" style="4" customWidth="1"/>
    <col min="12045" max="12045" width="9.42578125" style="4" bestFit="1" customWidth="1"/>
    <col min="12046" max="12046" width="9.28515625" style="4" bestFit="1" customWidth="1"/>
    <col min="12047" max="12047" width="10.5703125" style="4" bestFit="1" customWidth="1"/>
    <col min="12048" max="12288" width="9.140625" style="4"/>
    <col min="12289" max="12289" width="3.140625" style="4" customWidth="1"/>
    <col min="12290" max="12290" width="38.42578125" style="4" customWidth="1"/>
    <col min="12291" max="12291" width="5.85546875" style="4" customWidth="1"/>
    <col min="12292" max="12292" width="6.85546875" style="4" customWidth="1"/>
    <col min="12293" max="12295" width="11.7109375" style="4" customWidth="1"/>
    <col min="12296" max="12296" width="9.140625" style="4"/>
    <col min="12297" max="12297" width="15.5703125" style="4" customWidth="1"/>
    <col min="12298" max="12298" width="15.42578125" style="4" customWidth="1"/>
    <col min="12299" max="12299" width="14.28515625" style="4" customWidth="1"/>
    <col min="12300" max="12300" width="22.7109375" style="4" customWidth="1"/>
    <col min="12301" max="12301" width="9.42578125" style="4" bestFit="1" customWidth="1"/>
    <col min="12302" max="12302" width="9.28515625" style="4" bestFit="1" customWidth="1"/>
    <col min="12303" max="12303" width="10.5703125" style="4" bestFit="1" customWidth="1"/>
    <col min="12304" max="12544" width="9.140625" style="4"/>
    <col min="12545" max="12545" width="3.140625" style="4" customWidth="1"/>
    <col min="12546" max="12546" width="38.42578125" style="4" customWidth="1"/>
    <col min="12547" max="12547" width="5.85546875" style="4" customWidth="1"/>
    <col min="12548" max="12548" width="6.85546875" style="4" customWidth="1"/>
    <col min="12549" max="12551" width="11.7109375" style="4" customWidth="1"/>
    <col min="12552" max="12552" width="9.140625" style="4"/>
    <col min="12553" max="12553" width="15.5703125" style="4" customWidth="1"/>
    <col min="12554" max="12554" width="15.42578125" style="4" customWidth="1"/>
    <col min="12555" max="12555" width="14.28515625" style="4" customWidth="1"/>
    <col min="12556" max="12556" width="22.7109375" style="4" customWidth="1"/>
    <col min="12557" max="12557" width="9.42578125" style="4" bestFit="1" customWidth="1"/>
    <col min="12558" max="12558" width="9.28515625" style="4" bestFit="1" customWidth="1"/>
    <col min="12559" max="12559" width="10.5703125" style="4" bestFit="1" customWidth="1"/>
    <col min="12560" max="12800" width="9.140625" style="4"/>
    <col min="12801" max="12801" width="3.140625" style="4" customWidth="1"/>
    <col min="12802" max="12802" width="38.42578125" style="4" customWidth="1"/>
    <col min="12803" max="12803" width="5.85546875" style="4" customWidth="1"/>
    <col min="12804" max="12804" width="6.85546875" style="4" customWidth="1"/>
    <col min="12805" max="12807" width="11.7109375" style="4" customWidth="1"/>
    <col min="12808" max="12808" width="9.140625" style="4"/>
    <col min="12809" max="12809" width="15.5703125" style="4" customWidth="1"/>
    <col min="12810" max="12810" width="15.42578125" style="4" customWidth="1"/>
    <col min="12811" max="12811" width="14.28515625" style="4" customWidth="1"/>
    <col min="12812" max="12812" width="22.7109375" style="4" customWidth="1"/>
    <col min="12813" max="12813" width="9.42578125" style="4" bestFit="1" customWidth="1"/>
    <col min="12814" max="12814" width="9.28515625" style="4" bestFit="1" customWidth="1"/>
    <col min="12815" max="12815" width="10.5703125" style="4" bestFit="1" customWidth="1"/>
    <col min="12816" max="13056" width="9.140625" style="4"/>
    <col min="13057" max="13057" width="3.140625" style="4" customWidth="1"/>
    <col min="13058" max="13058" width="38.42578125" style="4" customWidth="1"/>
    <col min="13059" max="13059" width="5.85546875" style="4" customWidth="1"/>
    <col min="13060" max="13060" width="6.85546875" style="4" customWidth="1"/>
    <col min="13061" max="13063" width="11.7109375" style="4" customWidth="1"/>
    <col min="13064" max="13064" width="9.140625" style="4"/>
    <col min="13065" max="13065" width="15.5703125" style="4" customWidth="1"/>
    <col min="13066" max="13066" width="15.42578125" style="4" customWidth="1"/>
    <col min="13067" max="13067" width="14.28515625" style="4" customWidth="1"/>
    <col min="13068" max="13068" width="22.7109375" style="4" customWidth="1"/>
    <col min="13069" max="13069" width="9.42578125" style="4" bestFit="1" customWidth="1"/>
    <col min="13070" max="13070" width="9.28515625" style="4" bestFit="1" customWidth="1"/>
    <col min="13071" max="13071" width="10.5703125" style="4" bestFit="1" customWidth="1"/>
    <col min="13072" max="13312" width="9.140625" style="4"/>
    <col min="13313" max="13313" width="3.140625" style="4" customWidth="1"/>
    <col min="13314" max="13314" width="38.42578125" style="4" customWidth="1"/>
    <col min="13315" max="13315" width="5.85546875" style="4" customWidth="1"/>
    <col min="13316" max="13316" width="6.85546875" style="4" customWidth="1"/>
    <col min="13317" max="13319" width="11.7109375" style="4" customWidth="1"/>
    <col min="13320" max="13320" width="9.140625" style="4"/>
    <col min="13321" max="13321" width="15.5703125" style="4" customWidth="1"/>
    <col min="13322" max="13322" width="15.42578125" style="4" customWidth="1"/>
    <col min="13323" max="13323" width="14.28515625" style="4" customWidth="1"/>
    <col min="13324" max="13324" width="22.7109375" style="4" customWidth="1"/>
    <col min="13325" max="13325" width="9.42578125" style="4" bestFit="1" customWidth="1"/>
    <col min="13326" max="13326" width="9.28515625" style="4" bestFit="1" customWidth="1"/>
    <col min="13327" max="13327" width="10.5703125" style="4" bestFit="1" customWidth="1"/>
    <col min="13328" max="13568" width="9.140625" style="4"/>
    <col min="13569" max="13569" width="3.140625" style="4" customWidth="1"/>
    <col min="13570" max="13570" width="38.42578125" style="4" customWidth="1"/>
    <col min="13571" max="13571" width="5.85546875" style="4" customWidth="1"/>
    <col min="13572" max="13572" width="6.85546875" style="4" customWidth="1"/>
    <col min="13573" max="13575" width="11.7109375" style="4" customWidth="1"/>
    <col min="13576" max="13576" width="9.140625" style="4"/>
    <col min="13577" max="13577" width="15.5703125" style="4" customWidth="1"/>
    <col min="13578" max="13578" width="15.42578125" style="4" customWidth="1"/>
    <col min="13579" max="13579" width="14.28515625" style="4" customWidth="1"/>
    <col min="13580" max="13580" width="22.7109375" style="4" customWidth="1"/>
    <col min="13581" max="13581" width="9.42578125" style="4" bestFit="1" customWidth="1"/>
    <col min="13582" max="13582" width="9.28515625" style="4" bestFit="1" customWidth="1"/>
    <col min="13583" max="13583" width="10.5703125" style="4" bestFit="1" customWidth="1"/>
    <col min="13584" max="13824" width="9.140625" style="4"/>
    <col min="13825" max="13825" width="3.140625" style="4" customWidth="1"/>
    <col min="13826" max="13826" width="38.42578125" style="4" customWidth="1"/>
    <col min="13827" max="13827" width="5.85546875" style="4" customWidth="1"/>
    <col min="13828" max="13828" width="6.85546875" style="4" customWidth="1"/>
    <col min="13829" max="13831" width="11.7109375" style="4" customWidth="1"/>
    <col min="13832" max="13832" width="9.140625" style="4"/>
    <col min="13833" max="13833" width="15.5703125" style="4" customWidth="1"/>
    <col min="13834" max="13834" width="15.42578125" style="4" customWidth="1"/>
    <col min="13835" max="13835" width="14.28515625" style="4" customWidth="1"/>
    <col min="13836" max="13836" width="22.7109375" style="4" customWidth="1"/>
    <col min="13837" max="13837" width="9.42578125" style="4" bestFit="1" customWidth="1"/>
    <col min="13838" max="13838" width="9.28515625" style="4" bestFit="1" customWidth="1"/>
    <col min="13839" max="13839" width="10.5703125" style="4" bestFit="1" customWidth="1"/>
    <col min="13840" max="14080" width="9.140625" style="4"/>
    <col min="14081" max="14081" width="3.140625" style="4" customWidth="1"/>
    <col min="14082" max="14082" width="38.42578125" style="4" customWidth="1"/>
    <col min="14083" max="14083" width="5.85546875" style="4" customWidth="1"/>
    <col min="14084" max="14084" width="6.85546875" style="4" customWidth="1"/>
    <col min="14085" max="14087" width="11.7109375" style="4" customWidth="1"/>
    <col min="14088" max="14088" width="9.140625" style="4"/>
    <col min="14089" max="14089" width="15.5703125" style="4" customWidth="1"/>
    <col min="14090" max="14090" width="15.42578125" style="4" customWidth="1"/>
    <col min="14091" max="14091" width="14.28515625" style="4" customWidth="1"/>
    <col min="14092" max="14092" width="22.7109375" style="4" customWidth="1"/>
    <col min="14093" max="14093" width="9.42578125" style="4" bestFit="1" customWidth="1"/>
    <col min="14094" max="14094" width="9.28515625" style="4" bestFit="1" customWidth="1"/>
    <col min="14095" max="14095" width="10.5703125" style="4" bestFit="1" customWidth="1"/>
    <col min="14096" max="14336" width="9.140625" style="4"/>
    <col min="14337" max="14337" width="3.140625" style="4" customWidth="1"/>
    <col min="14338" max="14338" width="38.42578125" style="4" customWidth="1"/>
    <col min="14339" max="14339" width="5.85546875" style="4" customWidth="1"/>
    <col min="14340" max="14340" width="6.85546875" style="4" customWidth="1"/>
    <col min="14341" max="14343" width="11.7109375" style="4" customWidth="1"/>
    <col min="14344" max="14344" width="9.140625" style="4"/>
    <col min="14345" max="14345" width="15.5703125" style="4" customWidth="1"/>
    <col min="14346" max="14346" width="15.42578125" style="4" customWidth="1"/>
    <col min="14347" max="14347" width="14.28515625" style="4" customWidth="1"/>
    <col min="14348" max="14348" width="22.7109375" style="4" customWidth="1"/>
    <col min="14349" max="14349" width="9.42578125" style="4" bestFit="1" customWidth="1"/>
    <col min="14350" max="14350" width="9.28515625" style="4" bestFit="1" customWidth="1"/>
    <col min="14351" max="14351" width="10.5703125" style="4" bestFit="1" customWidth="1"/>
    <col min="14352" max="14592" width="9.140625" style="4"/>
    <col min="14593" max="14593" width="3.140625" style="4" customWidth="1"/>
    <col min="14594" max="14594" width="38.42578125" style="4" customWidth="1"/>
    <col min="14595" max="14595" width="5.85546875" style="4" customWidth="1"/>
    <col min="14596" max="14596" width="6.85546875" style="4" customWidth="1"/>
    <col min="14597" max="14599" width="11.7109375" style="4" customWidth="1"/>
    <col min="14600" max="14600" width="9.140625" style="4"/>
    <col min="14601" max="14601" width="15.5703125" style="4" customWidth="1"/>
    <col min="14602" max="14602" width="15.42578125" style="4" customWidth="1"/>
    <col min="14603" max="14603" width="14.28515625" style="4" customWidth="1"/>
    <col min="14604" max="14604" width="22.7109375" style="4" customWidth="1"/>
    <col min="14605" max="14605" width="9.42578125" style="4" bestFit="1" customWidth="1"/>
    <col min="14606" max="14606" width="9.28515625" style="4" bestFit="1" customWidth="1"/>
    <col min="14607" max="14607" width="10.5703125" style="4" bestFit="1" customWidth="1"/>
    <col min="14608" max="14848" width="9.140625" style="4"/>
    <col min="14849" max="14849" width="3.140625" style="4" customWidth="1"/>
    <col min="14850" max="14850" width="38.42578125" style="4" customWidth="1"/>
    <col min="14851" max="14851" width="5.85546875" style="4" customWidth="1"/>
    <col min="14852" max="14852" width="6.85546875" style="4" customWidth="1"/>
    <col min="14853" max="14855" width="11.7109375" style="4" customWidth="1"/>
    <col min="14856" max="14856" width="9.140625" style="4"/>
    <col min="14857" max="14857" width="15.5703125" style="4" customWidth="1"/>
    <col min="14858" max="14858" width="15.42578125" style="4" customWidth="1"/>
    <col min="14859" max="14859" width="14.28515625" style="4" customWidth="1"/>
    <col min="14860" max="14860" width="22.7109375" style="4" customWidth="1"/>
    <col min="14861" max="14861" width="9.42578125" style="4" bestFit="1" customWidth="1"/>
    <col min="14862" max="14862" width="9.28515625" style="4" bestFit="1" customWidth="1"/>
    <col min="14863" max="14863" width="10.5703125" style="4" bestFit="1" customWidth="1"/>
    <col min="14864" max="15104" width="9.140625" style="4"/>
    <col min="15105" max="15105" width="3.140625" style="4" customWidth="1"/>
    <col min="15106" max="15106" width="38.42578125" style="4" customWidth="1"/>
    <col min="15107" max="15107" width="5.85546875" style="4" customWidth="1"/>
    <col min="15108" max="15108" width="6.85546875" style="4" customWidth="1"/>
    <col min="15109" max="15111" width="11.7109375" style="4" customWidth="1"/>
    <col min="15112" max="15112" width="9.140625" style="4"/>
    <col min="15113" max="15113" width="15.5703125" style="4" customWidth="1"/>
    <col min="15114" max="15114" width="15.42578125" style="4" customWidth="1"/>
    <col min="15115" max="15115" width="14.28515625" style="4" customWidth="1"/>
    <col min="15116" max="15116" width="22.7109375" style="4" customWidth="1"/>
    <col min="15117" max="15117" width="9.42578125" style="4" bestFit="1" customWidth="1"/>
    <col min="15118" max="15118" width="9.28515625" style="4" bestFit="1" customWidth="1"/>
    <col min="15119" max="15119" width="10.5703125" style="4" bestFit="1" customWidth="1"/>
    <col min="15120" max="15360" width="9.140625" style="4"/>
    <col min="15361" max="15361" width="3.140625" style="4" customWidth="1"/>
    <col min="15362" max="15362" width="38.42578125" style="4" customWidth="1"/>
    <col min="15363" max="15363" width="5.85546875" style="4" customWidth="1"/>
    <col min="15364" max="15364" width="6.85546875" style="4" customWidth="1"/>
    <col min="15365" max="15367" width="11.7109375" style="4" customWidth="1"/>
    <col min="15368" max="15368" width="9.140625" style="4"/>
    <col min="15369" max="15369" width="15.5703125" style="4" customWidth="1"/>
    <col min="15370" max="15370" width="15.42578125" style="4" customWidth="1"/>
    <col min="15371" max="15371" width="14.28515625" style="4" customWidth="1"/>
    <col min="15372" max="15372" width="22.7109375" style="4" customWidth="1"/>
    <col min="15373" max="15373" width="9.42578125" style="4" bestFit="1" customWidth="1"/>
    <col min="15374" max="15374" width="9.28515625" style="4" bestFit="1" customWidth="1"/>
    <col min="15375" max="15375" width="10.5703125" style="4" bestFit="1" customWidth="1"/>
    <col min="15376" max="15616" width="9.140625" style="4"/>
    <col min="15617" max="15617" width="3.140625" style="4" customWidth="1"/>
    <col min="15618" max="15618" width="38.42578125" style="4" customWidth="1"/>
    <col min="15619" max="15619" width="5.85546875" style="4" customWidth="1"/>
    <col min="15620" max="15620" width="6.85546875" style="4" customWidth="1"/>
    <col min="15621" max="15623" width="11.7109375" style="4" customWidth="1"/>
    <col min="15624" max="15624" width="9.140625" style="4"/>
    <col min="15625" max="15625" width="15.5703125" style="4" customWidth="1"/>
    <col min="15626" max="15626" width="15.42578125" style="4" customWidth="1"/>
    <col min="15627" max="15627" width="14.28515625" style="4" customWidth="1"/>
    <col min="15628" max="15628" width="22.7109375" style="4" customWidth="1"/>
    <col min="15629" max="15629" width="9.42578125" style="4" bestFit="1" customWidth="1"/>
    <col min="15630" max="15630" width="9.28515625" style="4" bestFit="1" customWidth="1"/>
    <col min="15631" max="15631" width="10.5703125" style="4" bestFit="1" customWidth="1"/>
    <col min="15632" max="15872" width="9.140625" style="4"/>
    <col min="15873" max="15873" width="3.140625" style="4" customWidth="1"/>
    <col min="15874" max="15874" width="38.42578125" style="4" customWidth="1"/>
    <col min="15875" max="15875" width="5.85546875" style="4" customWidth="1"/>
    <col min="15876" max="15876" width="6.85546875" style="4" customWidth="1"/>
    <col min="15877" max="15879" width="11.7109375" style="4" customWidth="1"/>
    <col min="15880" max="15880" width="9.140625" style="4"/>
    <col min="15881" max="15881" width="15.5703125" style="4" customWidth="1"/>
    <col min="15882" max="15882" width="15.42578125" style="4" customWidth="1"/>
    <col min="15883" max="15883" width="14.28515625" style="4" customWidth="1"/>
    <col min="15884" max="15884" width="22.7109375" style="4" customWidth="1"/>
    <col min="15885" max="15885" width="9.42578125" style="4" bestFit="1" customWidth="1"/>
    <col min="15886" max="15886" width="9.28515625" style="4" bestFit="1" customWidth="1"/>
    <col min="15887" max="15887" width="10.5703125" style="4" bestFit="1" customWidth="1"/>
    <col min="15888" max="16128" width="9.140625" style="4"/>
    <col min="16129" max="16129" width="3.140625" style="4" customWidth="1"/>
    <col min="16130" max="16130" width="38.42578125" style="4" customWidth="1"/>
    <col min="16131" max="16131" width="5.85546875" style="4" customWidth="1"/>
    <col min="16132" max="16132" width="6.85546875" style="4" customWidth="1"/>
    <col min="16133" max="16135" width="11.7109375" style="4" customWidth="1"/>
    <col min="16136" max="16136" width="9.140625" style="4"/>
    <col min="16137" max="16137" width="15.5703125" style="4" customWidth="1"/>
    <col min="16138" max="16138" width="15.42578125" style="4" customWidth="1"/>
    <col min="16139" max="16139" width="14.28515625" style="4" customWidth="1"/>
    <col min="16140" max="16140" width="22.7109375" style="4" customWidth="1"/>
    <col min="16141" max="16141" width="9.42578125" style="4" bestFit="1" customWidth="1"/>
    <col min="16142" max="16142" width="9.28515625" style="4" bestFit="1" customWidth="1"/>
    <col min="16143" max="16143" width="10.5703125" style="4" bestFit="1" customWidth="1"/>
    <col min="16144" max="16384" width="9.140625" style="4"/>
  </cols>
  <sheetData>
    <row r="1" spans="1:15" s="1" customFormat="1" ht="48.75" customHeight="1">
      <c r="A1" s="111" t="s">
        <v>70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s="1" customFormat="1" ht="48.75" customHeight="1">
      <c r="A2" s="2"/>
      <c r="B2" s="2" t="s">
        <v>19</v>
      </c>
      <c r="C2" s="112" t="s">
        <v>20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2"/>
      <c r="O2" s="2"/>
    </row>
    <row r="3" spans="1:15" ht="39" customHeight="1">
      <c r="A3" s="114" t="s">
        <v>21</v>
      </c>
      <c r="B3" s="114" t="s">
        <v>22</v>
      </c>
      <c r="C3" s="115" t="s">
        <v>23</v>
      </c>
      <c r="D3" s="115" t="s">
        <v>24</v>
      </c>
      <c r="E3" s="117" t="s">
        <v>25</v>
      </c>
      <c r="F3" s="118"/>
      <c r="G3" s="119"/>
      <c r="H3" s="3"/>
      <c r="I3" s="120" t="s">
        <v>26</v>
      </c>
      <c r="J3" s="120"/>
      <c r="K3" s="120"/>
      <c r="L3" s="121" t="s">
        <v>27</v>
      </c>
      <c r="M3" s="121"/>
      <c r="N3" s="121"/>
      <c r="O3" s="121"/>
    </row>
    <row r="4" spans="1:15" ht="159" customHeight="1">
      <c r="A4" s="114"/>
      <c r="B4" s="115"/>
      <c r="C4" s="116"/>
      <c r="D4" s="116"/>
      <c r="E4" s="5" t="s">
        <v>64</v>
      </c>
      <c r="F4" s="5" t="s">
        <v>65</v>
      </c>
      <c r="G4" s="5" t="s">
        <v>66</v>
      </c>
      <c r="H4" s="5" t="s">
        <v>28</v>
      </c>
      <c r="I4" s="6" t="s">
        <v>29</v>
      </c>
      <c r="J4" s="6" t="s">
        <v>30</v>
      </c>
      <c r="K4" s="7" t="s">
        <v>31</v>
      </c>
      <c r="L4" s="8" t="s">
        <v>32</v>
      </c>
      <c r="M4" s="6" t="s">
        <v>33</v>
      </c>
      <c r="N4" s="6" t="s">
        <v>34</v>
      </c>
      <c r="O4" s="6" t="s">
        <v>35</v>
      </c>
    </row>
    <row r="5" spans="1:15" s="11" customFormat="1" ht="39" customHeight="1">
      <c r="A5" s="9">
        <v>1</v>
      </c>
      <c r="B5" s="10" t="s">
        <v>56</v>
      </c>
      <c r="C5" s="56" t="s">
        <v>41</v>
      </c>
      <c r="D5" s="56">
        <v>550</v>
      </c>
      <c r="E5" s="57">
        <v>0.94</v>
      </c>
      <c r="F5" s="58">
        <v>0.97</v>
      </c>
      <c r="G5" s="57">
        <v>0.82</v>
      </c>
      <c r="H5" s="59" t="s">
        <v>11</v>
      </c>
      <c r="I5" s="57">
        <f>AVERAGE(E5:G5)</f>
        <v>0.91</v>
      </c>
      <c r="J5" s="60">
        <f>SQRT(((SUM((POWER(G5-I5,2)),(POWER(F5-I5,2)),(POWER(E5-I5,2)))/(COLUMNS(E5:G5)-1))))</f>
        <v>7.9372539331937733E-2</v>
      </c>
      <c r="K5" s="60">
        <f>J5/I5*100</f>
        <v>8.7222570694437067</v>
      </c>
      <c r="L5" s="57">
        <f>((D5/3)*(SUM(E5:G5)))</f>
        <v>500.5</v>
      </c>
      <c r="M5" s="61">
        <f>L5/D5</f>
        <v>0.91</v>
      </c>
      <c r="N5" s="61">
        <f>ROUNDDOWN(M5,2)</f>
        <v>0.91</v>
      </c>
      <c r="O5" s="61">
        <f>N5*D5</f>
        <v>500.5</v>
      </c>
    </row>
    <row r="6" spans="1:15" s="11" customFormat="1" ht="39" customHeight="1">
      <c r="A6" s="9">
        <v>1</v>
      </c>
      <c r="B6" s="10" t="s">
        <v>58</v>
      </c>
      <c r="C6" s="56" t="s">
        <v>41</v>
      </c>
      <c r="D6" s="56">
        <v>500</v>
      </c>
      <c r="E6" s="57">
        <v>0.94</v>
      </c>
      <c r="F6" s="58">
        <v>0.97</v>
      </c>
      <c r="G6" s="57">
        <v>0.82</v>
      </c>
      <c r="H6" s="59" t="s">
        <v>11</v>
      </c>
      <c r="I6" s="57">
        <f t="shared" ref="I6:I10" si="0">AVERAGE(E6:G6)</f>
        <v>0.91</v>
      </c>
      <c r="J6" s="60">
        <f t="shared" ref="J6:J10" si="1">SQRT(((SUM((POWER(G6-I6,2)),(POWER(F6-I6,2)),(POWER(E6-I6,2)))/(COLUMNS(E6:G6)-1))))</f>
        <v>7.9372539331937733E-2</v>
      </c>
      <c r="K6" s="60">
        <f t="shared" ref="K6:K10" si="2">J6/I6*100</f>
        <v>8.7222570694437067</v>
      </c>
      <c r="L6" s="57">
        <f t="shared" ref="L6:L10" si="3">((D6/3)*(SUM(E6:G6)))</f>
        <v>454.99999999999994</v>
      </c>
      <c r="M6" s="61">
        <f t="shared" ref="M6:M10" si="4">L6/D6</f>
        <v>0.90999999999999992</v>
      </c>
      <c r="N6" s="61">
        <f t="shared" ref="N6:N10" si="5">ROUNDDOWN(M6,2)</f>
        <v>0.91</v>
      </c>
      <c r="O6" s="61">
        <f t="shared" ref="O6:O10" si="6">N6*D6</f>
        <v>455</v>
      </c>
    </row>
    <row r="7" spans="1:15" s="11" customFormat="1" ht="39" customHeight="1">
      <c r="A7" s="55">
        <v>1</v>
      </c>
      <c r="B7" s="10" t="s">
        <v>59</v>
      </c>
      <c r="C7" s="56" t="s">
        <v>41</v>
      </c>
      <c r="D7" s="56">
        <v>1000</v>
      </c>
      <c r="E7" s="57">
        <v>0.94</v>
      </c>
      <c r="F7" s="58">
        <v>0.97</v>
      </c>
      <c r="G7" s="57">
        <v>0.82</v>
      </c>
      <c r="H7" s="59" t="s">
        <v>11</v>
      </c>
      <c r="I7" s="57">
        <f t="shared" si="0"/>
        <v>0.91</v>
      </c>
      <c r="J7" s="60">
        <f t="shared" si="1"/>
        <v>7.9372539331937733E-2</v>
      </c>
      <c r="K7" s="60">
        <f t="shared" si="2"/>
        <v>8.7222570694437067</v>
      </c>
      <c r="L7" s="57">
        <f t="shared" si="3"/>
        <v>909.99999999999989</v>
      </c>
      <c r="M7" s="61">
        <f t="shared" si="4"/>
        <v>0.90999999999999992</v>
      </c>
      <c r="N7" s="61">
        <f t="shared" si="5"/>
        <v>0.91</v>
      </c>
      <c r="O7" s="61">
        <f t="shared" si="6"/>
        <v>910</v>
      </c>
    </row>
    <row r="8" spans="1:15" s="11" customFormat="1" ht="39" customHeight="1">
      <c r="A8" s="55">
        <v>1</v>
      </c>
      <c r="B8" s="10" t="s">
        <v>57</v>
      </c>
      <c r="C8" s="56" t="s">
        <v>41</v>
      </c>
      <c r="D8" s="56">
        <v>2000</v>
      </c>
      <c r="E8" s="57">
        <v>0.94</v>
      </c>
      <c r="F8" s="58">
        <v>0.97</v>
      </c>
      <c r="G8" s="57">
        <v>0.82</v>
      </c>
      <c r="H8" s="59" t="s">
        <v>11</v>
      </c>
      <c r="I8" s="57">
        <f t="shared" si="0"/>
        <v>0.91</v>
      </c>
      <c r="J8" s="60">
        <f t="shared" si="1"/>
        <v>7.9372539331937733E-2</v>
      </c>
      <c r="K8" s="60">
        <f t="shared" si="2"/>
        <v>8.7222570694437067</v>
      </c>
      <c r="L8" s="57">
        <f t="shared" si="3"/>
        <v>1819.9999999999998</v>
      </c>
      <c r="M8" s="61">
        <f t="shared" si="4"/>
        <v>0.90999999999999992</v>
      </c>
      <c r="N8" s="61">
        <f t="shared" si="5"/>
        <v>0.91</v>
      </c>
      <c r="O8" s="61">
        <f t="shared" si="6"/>
        <v>1820</v>
      </c>
    </row>
    <row r="9" spans="1:15" s="11" customFormat="1" ht="39" customHeight="1">
      <c r="A9" s="55">
        <v>1</v>
      </c>
      <c r="B9" s="10" t="s">
        <v>60</v>
      </c>
      <c r="C9" s="56" t="s">
        <v>41</v>
      </c>
      <c r="D9" s="56">
        <v>1200</v>
      </c>
      <c r="E9" s="57">
        <v>0.94</v>
      </c>
      <c r="F9" s="58">
        <v>0.97</v>
      </c>
      <c r="G9" s="57">
        <v>0.82</v>
      </c>
      <c r="H9" s="59" t="s">
        <v>11</v>
      </c>
      <c r="I9" s="57">
        <f t="shared" si="0"/>
        <v>0.91</v>
      </c>
      <c r="J9" s="60">
        <f t="shared" si="1"/>
        <v>7.9372539331937733E-2</v>
      </c>
      <c r="K9" s="60">
        <f t="shared" si="2"/>
        <v>8.7222570694437067</v>
      </c>
      <c r="L9" s="57">
        <f t="shared" si="3"/>
        <v>1092</v>
      </c>
      <c r="M9" s="61">
        <f t="shared" si="4"/>
        <v>0.91</v>
      </c>
      <c r="N9" s="61">
        <f t="shared" si="5"/>
        <v>0.91</v>
      </c>
      <c r="O9" s="61">
        <f t="shared" si="6"/>
        <v>1092</v>
      </c>
    </row>
    <row r="10" spans="1:15" s="11" customFormat="1" ht="39" customHeight="1">
      <c r="A10" s="55">
        <v>1</v>
      </c>
      <c r="B10" s="10" t="s">
        <v>61</v>
      </c>
      <c r="C10" s="56" t="s">
        <v>41</v>
      </c>
      <c r="D10" s="56">
        <v>2000</v>
      </c>
      <c r="E10" s="57">
        <v>0.94</v>
      </c>
      <c r="F10" s="58">
        <v>0.97</v>
      </c>
      <c r="G10" s="57">
        <v>0.82</v>
      </c>
      <c r="H10" s="59" t="s">
        <v>11</v>
      </c>
      <c r="I10" s="57">
        <f t="shared" si="0"/>
        <v>0.91</v>
      </c>
      <c r="J10" s="60">
        <f t="shared" si="1"/>
        <v>7.9372539331937733E-2</v>
      </c>
      <c r="K10" s="60">
        <f t="shared" si="2"/>
        <v>8.7222570694437067</v>
      </c>
      <c r="L10" s="57">
        <f t="shared" si="3"/>
        <v>1819.9999999999998</v>
      </c>
      <c r="M10" s="61">
        <f t="shared" si="4"/>
        <v>0.90999999999999992</v>
      </c>
      <c r="N10" s="61">
        <f t="shared" si="5"/>
        <v>0.91</v>
      </c>
      <c r="O10" s="61">
        <f t="shared" si="6"/>
        <v>1820</v>
      </c>
    </row>
    <row r="11" spans="1:15" s="15" customFormat="1" ht="30" customHeight="1">
      <c r="A11" s="123" t="s">
        <v>36</v>
      </c>
      <c r="B11" s="123"/>
      <c r="C11" s="123"/>
      <c r="D11" s="123"/>
      <c r="E11" s="123"/>
      <c r="F11" s="123"/>
      <c r="G11" s="123"/>
      <c r="H11" s="123"/>
      <c r="I11" s="12">
        <f>O5+O6</f>
        <v>955.5</v>
      </c>
      <c r="J11" s="13" t="s">
        <v>37</v>
      </c>
      <c r="K11" s="13"/>
      <c r="L11" s="13"/>
      <c r="M11" s="13"/>
      <c r="N11" s="13"/>
      <c r="O11" s="14"/>
    </row>
    <row r="12" spans="1:15" s="15" customFormat="1" ht="30" customHeight="1">
      <c r="A12" s="16"/>
      <c r="B12" s="124" t="s">
        <v>39</v>
      </c>
      <c r="C12" s="124"/>
      <c r="D12" s="124"/>
      <c r="E12" s="125"/>
      <c r="F12" s="125"/>
      <c r="G12" s="125"/>
      <c r="H12" s="16"/>
      <c r="I12" s="14"/>
      <c r="J12" s="17"/>
      <c r="K12" s="17"/>
      <c r="L12" s="17"/>
      <c r="M12" s="17"/>
      <c r="N12" s="17"/>
      <c r="O12" s="14"/>
    </row>
    <row r="13" spans="1:15" ht="56.25" customHeight="1">
      <c r="A13" s="126" t="s">
        <v>38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</row>
    <row r="14" spans="1:15" ht="15.75" customHeight="1">
      <c r="A14" s="127"/>
      <c r="B14" s="127"/>
      <c r="C14" s="18"/>
      <c r="D14" s="18"/>
      <c r="E14" s="18"/>
      <c r="F14" s="18"/>
      <c r="G14" s="18"/>
    </row>
    <row r="15" spans="1:15" s="22" customFormat="1" ht="15.75">
      <c r="A15" s="122"/>
      <c r="B15" s="122"/>
      <c r="C15" s="122"/>
      <c r="D15" s="18"/>
      <c r="E15" s="19"/>
      <c r="F15" s="20"/>
      <c r="G15" s="21"/>
    </row>
    <row r="16" spans="1:15" s="22" customFormat="1" ht="11.25" customHeight="1">
      <c r="A16" s="23"/>
      <c r="B16" s="23"/>
      <c r="C16" s="23"/>
      <c r="D16" s="18"/>
      <c r="E16" s="19"/>
      <c r="F16" s="20"/>
      <c r="G16" s="21"/>
    </row>
    <row r="17" spans="1:8" s="28" customFormat="1" ht="21" customHeight="1">
      <c r="A17" s="130" t="s">
        <v>62</v>
      </c>
      <c r="B17" s="130"/>
      <c r="C17" s="24"/>
      <c r="D17" s="1"/>
      <c r="E17" s="25"/>
      <c r="F17" s="26"/>
      <c r="G17" s="27"/>
    </row>
    <row r="18" spans="1:8" s="1" customFormat="1" ht="19.5" customHeight="1">
      <c r="A18" s="128" t="s">
        <v>63</v>
      </c>
      <c r="B18" s="128"/>
      <c r="G18" s="129" t="s">
        <v>52</v>
      </c>
      <c r="H18" s="129"/>
    </row>
    <row r="19" spans="1:8" s="22" customFormat="1" ht="15.75">
      <c r="A19" s="122"/>
      <c r="B19" s="122"/>
      <c r="C19" s="122"/>
      <c r="D19" s="18"/>
      <c r="E19" s="19"/>
      <c r="F19" s="20"/>
      <c r="G19" s="21"/>
    </row>
  </sheetData>
  <mergeCells count="18">
    <mergeCell ref="A19:C19"/>
    <mergeCell ref="A11:H11"/>
    <mergeCell ref="B12:G12"/>
    <mergeCell ref="A13:O13"/>
    <mergeCell ref="A14:B14"/>
    <mergeCell ref="A15:C15"/>
    <mergeCell ref="A18:B18"/>
    <mergeCell ref="G18:H18"/>
    <mergeCell ref="A17:B17"/>
    <mergeCell ref="A1:O1"/>
    <mergeCell ref="C2:M2"/>
    <mergeCell ref="A3:A4"/>
    <mergeCell ref="B3:B4"/>
    <mergeCell ref="C3:C4"/>
    <mergeCell ref="D3:D4"/>
    <mergeCell ref="E3:G3"/>
    <mergeCell ref="I3:K3"/>
    <mergeCell ref="L3:O3"/>
  </mergeCells>
  <pageMargins left="0.7" right="0.7" top="0.75" bottom="0.75" header="0.3" footer="0.3"/>
  <pageSetup paperSize="9" scale="65" orientation="landscape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0"/>
  <sheetViews>
    <sheetView tabSelected="1" zoomScaleNormal="100" workbookViewId="0">
      <selection activeCell="B10" sqref="B10:P10"/>
    </sheetView>
  </sheetViews>
  <sheetFormatPr defaultRowHeight="15"/>
  <cols>
    <col min="1" max="1" width="5" customWidth="1"/>
    <col min="2" max="2" width="25.28515625" customWidth="1"/>
    <col min="4" max="4" width="9.28515625" bestFit="1" customWidth="1"/>
    <col min="5" max="5" width="14.7109375" customWidth="1"/>
    <col min="6" max="6" width="14.5703125" customWidth="1"/>
    <col min="7" max="7" width="15.28515625" customWidth="1"/>
    <col min="9" max="11" width="17.7109375" customWidth="1"/>
    <col min="12" max="12" width="22.7109375" customWidth="1"/>
    <col min="13" max="13" width="13.85546875" customWidth="1"/>
    <col min="14" max="14" width="14.85546875" customWidth="1"/>
    <col min="15" max="15" width="19.7109375" customWidth="1"/>
    <col min="16" max="16" width="20.7109375" customWidth="1"/>
    <col min="17" max="17" width="11.42578125" bestFit="1" customWidth="1"/>
  </cols>
  <sheetData>
    <row r="1" spans="1:16" ht="18.75" customHeight="1">
      <c r="A1" s="111" t="s">
        <v>18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6" ht="59.25" customHeight="1">
      <c r="A2" s="79"/>
      <c r="B2" s="87" t="s">
        <v>19</v>
      </c>
      <c r="C2" s="138" t="s">
        <v>20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39"/>
    </row>
    <row r="3" spans="1:16" ht="30.75" customHeight="1">
      <c r="A3" s="114" t="s">
        <v>21</v>
      </c>
      <c r="B3" s="115" t="s">
        <v>22</v>
      </c>
      <c r="C3" s="114" t="s">
        <v>23</v>
      </c>
      <c r="D3" s="114" t="s">
        <v>24</v>
      </c>
      <c r="E3" s="140" t="s">
        <v>67</v>
      </c>
      <c r="F3" s="140"/>
      <c r="G3" s="140"/>
      <c r="H3" s="78"/>
      <c r="I3" s="120" t="s">
        <v>26</v>
      </c>
      <c r="J3" s="120"/>
      <c r="K3" s="120"/>
      <c r="L3" s="121" t="s">
        <v>27</v>
      </c>
      <c r="M3" s="121"/>
      <c r="N3" s="121"/>
      <c r="O3" s="121"/>
    </row>
    <row r="4" spans="1:16" ht="159.75" customHeight="1">
      <c r="A4" s="114"/>
      <c r="B4" s="116"/>
      <c r="C4" s="114"/>
      <c r="D4" s="114"/>
      <c r="E4" s="101" t="s">
        <v>78</v>
      </c>
      <c r="F4" s="101" t="s">
        <v>79</v>
      </c>
      <c r="G4" s="103" t="s">
        <v>83</v>
      </c>
      <c r="H4" s="76" t="s">
        <v>28</v>
      </c>
      <c r="I4" s="76" t="s">
        <v>29</v>
      </c>
      <c r="J4" s="76" t="s">
        <v>30</v>
      </c>
      <c r="K4" s="7" t="s">
        <v>31</v>
      </c>
      <c r="L4" s="8" t="s">
        <v>71</v>
      </c>
      <c r="M4" s="76" t="s">
        <v>33</v>
      </c>
      <c r="N4" s="76" t="s">
        <v>34</v>
      </c>
      <c r="O4" s="76" t="s">
        <v>35</v>
      </c>
    </row>
    <row r="5" spans="1:16" ht="39.75" customHeight="1">
      <c r="A5" s="88" t="s">
        <v>73</v>
      </c>
      <c r="B5" s="100" t="s">
        <v>81</v>
      </c>
      <c r="C5" s="62" t="s">
        <v>74</v>
      </c>
      <c r="D5" s="70">
        <v>588</v>
      </c>
      <c r="E5" s="71">
        <v>141.11000000000001</v>
      </c>
      <c r="F5" s="71">
        <v>155.5</v>
      </c>
      <c r="G5" s="71">
        <v>165</v>
      </c>
      <c r="H5" s="63" t="s">
        <v>11</v>
      </c>
      <c r="I5" s="71">
        <f>AVERAGE(E5:G5)</f>
        <v>153.87</v>
      </c>
      <c r="J5" s="75">
        <f t="shared" ref="J5:J6" si="0">SQRT(((SUM((POWER(G5-I5,2)),(POWER(F5-I5,2)),(POWER(E5-I5,2)))/(COLUMNS(E5:G5)-1))))</f>
        <v>12.028121216549151</v>
      </c>
      <c r="K5" s="72">
        <f t="shared" ref="K5:K6" si="1">J5/I5*100</f>
        <v>7.8170671453494185</v>
      </c>
      <c r="L5" s="71">
        <f>((D5/3)*(SUM(E5:G5)))</f>
        <v>90475.56</v>
      </c>
      <c r="M5" s="96">
        <f t="shared" ref="M5:M6" si="2">L5/D5</f>
        <v>153.87</v>
      </c>
      <c r="N5" s="96">
        <f t="shared" ref="N5:N6" si="3">ROUNDDOWN(M5,2)</f>
        <v>153.87</v>
      </c>
      <c r="O5" s="97">
        <f>N5*D5</f>
        <v>90475.56</v>
      </c>
    </row>
    <row r="6" spans="1:16" ht="39.75" customHeight="1">
      <c r="A6" s="88" t="s">
        <v>80</v>
      </c>
      <c r="B6" s="100" t="s">
        <v>82</v>
      </c>
      <c r="C6" s="62" t="s">
        <v>74</v>
      </c>
      <c r="D6" s="70">
        <v>2472</v>
      </c>
      <c r="E6" s="71">
        <v>109.72</v>
      </c>
      <c r="F6" s="71">
        <v>122</v>
      </c>
      <c r="G6" s="71">
        <v>125</v>
      </c>
      <c r="H6" s="63" t="s">
        <v>11</v>
      </c>
      <c r="I6" s="71">
        <f>AVERAGE(E6:G6)</f>
        <v>118.90666666666668</v>
      </c>
      <c r="J6" s="75">
        <f t="shared" si="0"/>
        <v>8.0960566532932159</v>
      </c>
      <c r="K6" s="72">
        <f t="shared" si="1"/>
        <v>6.8087491477572453</v>
      </c>
      <c r="L6" s="71">
        <f>((D6/3)*(SUM(E6:G6)))</f>
        <v>293937.28000000003</v>
      </c>
      <c r="M6" s="96">
        <f t="shared" si="2"/>
        <v>118.90666666666668</v>
      </c>
      <c r="N6" s="96">
        <f t="shared" si="3"/>
        <v>118.9</v>
      </c>
      <c r="O6" s="97">
        <f>N6*D6</f>
        <v>293920.8</v>
      </c>
    </row>
    <row r="7" spans="1:16" ht="18.75" customHeight="1">
      <c r="A7" s="88"/>
      <c r="B7" s="95" t="s">
        <v>72</v>
      </c>
      <c r="C7" s="62"/>
      <c r="D7" s="62"/>
      <c r="E7" s="94">
        <f>D5*E5+D6*E6</f>
        <v>354200.52</v>
      </c>
      <c r="F7" s="94">
        <f>D5*F5+D6*F6</f>
        <v>393018</v>
      </c>
      <c r="G7" s="94">
        <f>D5*G5+D6*G6</f>
        <v>406020</v>
      </c>
      <c r="H7" s="63" t="s">
        <v>11</v>
      </c>
      <c r="I7" s="71"/>
      <c r="J7" s="92"/>
      <c r="K7" s="92"/>
      <c r="L7" s="91"/>
      <c r="M7" s="93"/>
      <c r="N7" s="93"/>
      <c r="O7" s="94">
        <f>SUM(O5:O6)</f>
        <v>384396.36</v>
      </c>
    </row>
    <row r="8" spans="1:16" ht="18.75" customHeight="1">
      <c r="A8" s="66"/>
      <c r="B8" s="66"/>
      <c r="C8" s="67"/>
      <c r="D8" s="67"/>
      <c r="E8" s="64"/>
      <c r="F8" s="64"/>
      <c r="G8" s="64"/>
      <c r="H8" s="68"/>
      <c r="I8" s="64"/>
      <c r="J8" s="69"/>
      <c r="K8" s="69"/>
      <c r="L8" s="64"/>
      <c r="M8" s="65"/>
      <c r="N8" s="65"/>
      <c r="O8" s="65"/>
    </row>
    <row r="9" spans="1:16" ht="15.75">
      <c r="B9" s="17" t="s">
        <v>69</v>
      </c>
      <c r="C9" s="17"/>
      <c r="D9" s="17"/>
      <c r="E9" s="17"/>
      <c r="F9" s="17"/>
      <c r="G9" s="17"/>
      <c r="H9" s="131">
        <f>O7</f>
        <v>384396.36</v>
      </c>
      <c r="I9" s="131"/>
      <c r="J9" s="17" t="s">
        <v>68</v>
      </c>
      <c r="K9" s="17"/>
      <c r="L9" s="17"/>
      <c r="M9" s="17"/>
      <c r="N9" s="17"/>
      <c r="O9" s="14"/>
    </row>
    <row r="10" spans="1:16" ht="21.75" customHeight="1">
      <c r="A10" s="77"/>
      <c r="B10" s="132" t="s">
        <v>85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</row>
    <row r="11" spans="1:16" ht="15.75" customHeight="1">
      <c r="A11" s="99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</row>
    <row r="12" spans="1:16" ht="15.75">
      <c r="A12" s="16"/>
      <c r="B12" s="133" t="s">
        <v>39</v>
      </c>
      <c r="C12" s="133"/>
      <c r="D12" s="133"/>
      <c r="E12" s="134"/>
      <c r="F12" s="134"/>
      <c r="G12" s="134"/>
      <c r="H12" s="16"/>
      <c r="I12" s="14"/>
      <c r="J12" s="17"/>
      <c r="K12" s="17"/>
      <c r="L12" s="17"/>
      <c r="M12" s="17"/>
      <c r="N12" s="17"/>
      <c r="O12" s="14"/>
    </row>
    <row r="13" spans="1:16">
      <c r="A13" s="126" t="s">
        <v>38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</row>
    <row r="14" spans="1:16" ht="15.75">
      <c r="A14" s="127"/>
      <c r="B14" s="127"/>
      <c r="C14" s="18"/>
      <c r="D14" s="18"/>
      <c r="E14" s="18"/>
      <c r="F14" s="18"/>
      <c r="G14" s="18"/>
      <c r="H14" s="4"/>
      <c r="I14" s="4"/>
      <c r="J14" s="4"/>
      <c r="K14" s="4"/>
      <c r="L14" s="4"/>
      <c r="M14" s="4"/>
      <c r="N14" s="4"/>
      <c r="O14" s="4"/>
    </row>
    <row r="15" spans="1:16" ht="18.75">
      <c r="A15" s="73"/>
      <c r="B15" s="73"/>
      <c r="C15" s="73"/>
      <c r="D15" s="80"/>
      <c r="E15" s="80"/>
      <c r="F15" s="81"/>
      <c r="I15" s="28"/>
      <c r="J15" s="28"/>
      <c r="K15" s="28"/>
      <c r="L15" s="28"/>
      <c r="M15" s="28"/>
      <c r="N15" s="28"/>
      <c r="O15" s="89"/>
    </row>
    <row r="16" spans="1:16" ht="15" customHeight="1">
      <c r="A16" s="82"/>
      <c r="B16" s="132" t="s">
        <v>75</v>
      </c>
      <c r="C16" s="132"/>
      <c r="D16" s="83"/>
      <c r="E16" s="83"/>
      <c r="F16" s="83"/>
      <c r="G16" s="135"/>
      <c r="H16" s="135"/>
      <c r="I16" s="135"/>
      <c r="J16" s="1"/>
      <c r="K16" s="1"/>
      <c r="L16" s="1"/>
      <c r="M16" s="1"/>
      <c r="N16" s="1"/>
      <c r="O16" s="1"/>
    </row>
    <row r="17" spans="1:15" ht="30.75" customHeight="1">
      <c r="A17" s="73"/>
      <c r="B17" s="132" t="s">
        <v>76</v>
      </c>
      <c r="C17" s="132"/>
      <c r="D17" s="132"/>
      <c r="E17" s="85"/>
      <c r="F17" s="85"/>
      <c r="G17" s="135" t="s">
        <v>77</v>
      </c>
      <c r="H17" s="135"/>
      <c r="I17" s="135"/>
      <c r="J17" s="22"/>
      <c r="K17" s="22"/>
      <c r="L17" s="22"/>
      <c r="M17" s="22"/>
      <c r="N17" s="22"/>
      <c r="O17" s="22"/>
    </row>
    <row r="18" spans="1:15" ht="15.75">
      <c r="A18" s="84"/>
      <c r="B18" s="132"/>
      <c r="C18" s="132"/>
      <c r="D18" s="102"/>
      <c r="E18" s="102"/>
      <c r="F18" s="83"/>
      <c r="K18" s="90"/>
    </row>
    <row r="19" spans="1:15" ht="18.75">
      <c r="A19" s="74"/>
      <c r="B19" s="86" t="s">
        <v>84</v>
      </c>
      <c r="C19" s="83"/>
      <c r="D19" s="102"/>
      <c r="E19" s="102"/>
      <c r="F19" s="83"/>
      <c r="G19" s="136"/>
      <c r="H19" s="136"/>
      <c r="I19" s="137"/>
    </row>
    <row r="20" spans="1:15" ht="18.75" customHeight="1"/>
  </sheetData>
  <mergeCells count="20">
    <mergeCell ref="A1:O1"/>
    <mergeCell ref="C2:O2"/>
    <mergeCell ref="A3:A4"/>
    <mergeCell ref="C3:C4"/>
    <mergeCell ref="D3:D4"/>
    <mergeCell ref="E3:G3"/>
    <mergeCell ref="I3:K3"/>
    <mergeCell ref="L3:O3"/>
    <mergeCell ref="B3:B4"/>
    <mergeCell ref="G19:I19"/>
    <mergeCell ref="A13:O13"/>
    <mergeCell ref="B16:C16"/>
    <mergeCell ref="G16:I16"/>
    <mergeCell ref="B17:D17"/>
    <mergeCell ref="A14:B14"/>
    <mergeCell ref="H9:I9"/>
    <mergeCell ref="B10:P10"/>
    <mergeCell ref="B12:G12"/>
    <mergeCell ref="B18:C18"/>
    <mergeCell ref="G17:I17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colBreaks count="1" manualBreakCount="1">
    <brk id="16" max="1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 обоснования</vt:lpstr>
      <vt:lpstr>Как расчитать цену формулы</vt:lpstr>
      <vt:lpstr>для ИК-10</vt:lpstr>
      <vt:lpstr>'для ИК-10'!Область_печати</vt:lpstr>
      <vt:lpstr>'Как расчитать цену формулы'!Область_печати</vt:lpstr>
      <vt:lpstr>'Форма обоснования'!Область_печати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2026-05-20T07:49:10Z</dcterms:modified>
</cp:coreProperties>
</file>