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оваленко - 2 Сметы (........)\"/>
    </mc:Choice>
  </mc:AlternateContent>
  <xr:revisionPtr revIDLastSave="0" documentId="13_ncr:1_{2C32AFE6-BCCB-42A5-9F6D-F68C8D91ED7D}" xr6:coauthVersionLast="36" xr6:coauthVersionMax="47" xr10:uidLastSave="{00000000-0000-0000-0000-000000000000}"/>
  <bookViews>
    <workbookView xWindow="0" yWindow="0" windowWidth="28800" windowHeight="13425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НМЦК!$A$9:$N$11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L10" i="20"/>
  <c r="G11" i="20"/>
  <c r="J11" i="20" s="1"/>
  <c r="K11" i="20" s="1"/>
  <c r="L11" i="20"/>
  <c r="N10" i="20" l="1"/>
  <c r="N11" i="20"/>
  <c r="O11" i="20" s="1"/>
  <c r="P11" i="20" s="1"/>
  <c r="M10" i="20"/>
  <c r="M11" i="20"/>
  <c r="O10" i="20" l="1"/>
  <c r="P10" i="20" s="1"/>
  <c r="P13" i="20" s="1"/>
  <c r="P12" i="20"/>
</calcChain>
</file>

<file path=xl/sharedStrings.xml><?xml version="1.0" encoding="utf-8"?>
<sst xmlns="http://schemas.openxmlformats.org/spreadsheetml/2006/main" count="50" uniqueCount="48">
  <si>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</si>
  <si>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</si>
  <si>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</si>
  <si>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</si>
  <si>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</si>
  <si>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</si>
  <si>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</si>
  <si>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</si>
  <si>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</si>
  <si>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</si>
  <si>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</si>
  <si>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</si>
  <si>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</si>
  <si>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</si>
  <si>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</si>
  <si>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</si>
  <si>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</si>
  <si>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</si>
  <si>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</si>
  <si>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</si>
  <si>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ОКПД 2</t>
  </si>
  <si>
    <t>7=4+5+6</t>
  </si>
  <si>
    <t>9 = кол-во ответов ИЦИ</t>
  </si>
  <si>
    <t>10= 7/9</t>
  </si>
  <si>
    <t>10 (округл)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</si>
  <si>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</si>
  <si>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</si>
  <si>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</si>
  <si>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</si>
  <si>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>НМЦК  с учетом НДС:</t>
  </si>
  <si>
    <t xml:space="preserve">НДС 22%: </t>
  </si>
  <si>
    <t xml:space="preserve">
НМЦК с НДС </t>
  </si>
  <si>
    <t>Цена за 1 ед. изм, с учетом НДС</t>
  </si>
  <si>
    <t>13=10*0,22</t>
  </si>
  <si>
    <t>14=10+13</t>
  </si>
  <si>
    <t>15=14*8</t>
  </si>
  <si>
    <t>НДС 22%</t>
  </si>
  <si>
    <t>В соответствии с Техническим заданием</t>
  </si>
  <si>
    <t xml:space="preserve">Определение начальной (максимальной) цены контратка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исполнителей, отвечающих требованиям заказчика. </t>
  </si>
  <si>
    <t>Оказание услуг по разработке сметного расчёта, ведомости объемов работ (ресурсной ведомости) на ремонт цоколя и приямков административного здания, расположенного по адресу: г. Москва, ул. Вавилова, д. 44, корп. 2</t>
  </si>
  <si>
    <t>Оказание услуг по разработке сметного расчёта, ведомости объемов работ (ресурсной ведомости) на капитальный ремонт центрального крыльца административного здания, расположенного по адресу: г. Москва, ул. Вавилова, д. 42</t>
  </si>
  <si>
    <t>71.12.12.190 -Услуги по инженерно-техническому проектированию зданий прочие, не включенные в другие группировки</t>
  </si>
  <si>
    <t>71.12.12.190</t>
  </si>
  <si>
    <t>Оказание услуг по разработке сметных расчётов, ведомостей объемов работ (ресурсных ведомостей) на капитальный ремонт центрального крыльца административного здания, расположенного по адресу: г. Москва, ул. Вавилова, д. 42 и ремонт цоколя и приямков административного здания, расположенного по адресу: г. Москва, ул. Вавилова, д. 44, корп. 2</t>
  </si>
  <si>
    <t>Исполнитель: ________ (ФИО), контактный тел. 13-23</t>
  </si>
  <si>
    <t>__________Некоз И.Э./ (подпись/ФИО)</t>
  </si>
  <si>
    <t>Дата подготовки обоснования НМЦК: 27.07.2026</t>
  </si>
  <si>
    <r>
      <t xml:space="preserve">Начальная (максимальная) цена контракта определена Заказчиком  в сумме 110 678,40 (Сто десять тысяч шестьсот семьдесят восемь) рублей 40 копеек,  в т.ч. НДС 22% (далее – НМЦК). Цена приведена к условиям с учетом НДС 22%.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</t>
    </r>
    <r>
      <rPr>
        <i/>
        <sz val="10"/>
        <rFont val="Times New Roman"/>
        <family val="1"/>
        <charset val="204"/>
      </rPr>
      <t>В целях экономии денежных средств закупка будет проведена по коммерческому предложению с наименьшей из предложенных цен - 78 000,00 (Семьдесят восемь тысяч) рублей 00 копеек,  без НДС.</t>
    </r>
    <r>
      <rPr>
        <sz val="10"/>
        <rFont val="Times New Roman"/>
        <family val="1"/>
        <charset val="204"/>
      </rPr>
      <t xml:space="preserve">
Ведущий специалист отдела закупочнлый деятельности
ФИЦ ИУ РАН                                               ______________Некоз Ирина Эдуардовна    от 27.07.2026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</si>
</sst>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2" fontId="9" fillId="0" borderId="0" xfId="0" applyNumberFormat="1" applyFont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2" fontId="14" fillId="0" borderId="2" xfId="0" applyNumberFormat="1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112644</xdr:colOff>
      <xdr:row>6</xdr:row>
      <xdr:rowOff>818321</xdr:rowOff>
    </xdr:from>
    <xdr:to>
      <xdr:col>15</xdr:col>
      <xdr:colOff>972942</xdr:colOff>
      <xdr:row>7</xdr:row>
      <xdr:rowOff>351596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12801601" y="3650973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341657</xdr:colOff>
      <xdr:row>6</xdr:row>
      <xdr:rowOff>358223</xdr:rowOff>
    </xdr:from>
    <xdr:to>
      <xdr:col>15</xdr:col>
      <xdr:colOff>812573</xdr:colOff>
      <xdr:row>6</xdr:row>
      <xdr:rowOff>624923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13030614" y="31908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20</xdr:row>
      <xdr:rowOff>9524</xdr:rowOff>
    </xdr:from>
    <xdr:to>
      <xdr:col>1</xdr:col>
      <xdr:colOff>1385697</xdr:colOff>
      <xdr:row>23</xdr:row>
      <xdr:rowOff>123825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9591674"/>
          <a:ext cx="1604772" cy="6000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0" t="s">
        <v>9</v>
      </c>
      <c r="B1" s="51"/>
    </row>
    <row r="2" spans="1:2" ht="91.5" customHeight="1" x14ac:dyDescent="0.25">
      <c r="A2" s="50" t="s">
        <v>43</v>
      </c>
      <c r="B2" s="51"/>
    </row>
    <row r="3" spans="1:2" ht="15.75" x14ac:dyDescent="0.25">
      <c r="A3" s="52" t="s">
        <v>0</v>
      </c>
      <c r="B3" s="52"/>
    </row>
    <row r="4" spans="1:2" ht="86.25" customHeight="1" x14ac:dyDescent="0.25">
      <c r="A4" s="4" t="s">
        <v>1</v>
      </c>
      <c r="B4" s="29" t="s">
        <v>37</v>
      </c>
    </row>
    <row r="5" spans="1:2" ht="304.5" customHeight="1" x14ac:dyDescent="0.25">
      <c r="A5" s="4" t="s">
        <v>2</v>
      </c>
      <c r="B5" s="29" t="s">
        <v>38</v>
      </c>
    </row>
    <row r="6" spans="1:2" ht="91.5" customHeight="1" x14ac:dyDescent="0.25">
      <c r="A6" s="29" t="s">
        <v>19</v>
      </c>
      <c r="B6" s="42">
        <v>78000</v>
      </c>
    </row>
    <row r="7" spans="1:2" ht="29.25" customHeight="1" x14ac:dyDescent="0.25">
      <c r="A7" s="53" t="s">
        <v>46</v>
      </c>
      <c r="B7" s="54"/>
    </row>
    <row r="8" spans="1:2" ht="15.75" x14ac:dyDescent="0.25">
      <c r="A8" s="5"/>
      <c r="B8" s="5"/>
    </row>
    <row r="9" spans="1:2" ht="15.75" x14ac:dyDescent="0.25">
      <c r="A9" s="47" t="s">
        <v>3</v>
      </c>
      <c r="B9" s="47"/>
    </row>
    <row r="10" spans="1:2" ht="15.75" x14ac:dyDescent="0.25">
      <c r="A10" s="5"/>
      <c r="B10" s="5"/>
    </row>
    <row r="11" spans="1:2" ht="15.75" x14ac:dyDescent="0.25">
      <c r="A11" s="55" t="s">
        <v>25</v>
      </c>
      <c r="B11" s="32" t="s">
        <v>45</v>
      </c>
    </row>
    <row r="12" spans="1:2" ht="15.75" x14ac:dyDescent="0.25">
      <c r="A12" s="55"/>
      <c r="B12" s="33">
        <v>46230</v>
      </c>
    </row>
    <row r="13" spans="1:2" ht="15.75" x14ac:dyDescent="0.25">
      <c r="A13" s="31"/>
      <c r="B13" s="5"/>
    </row>
    <row r="14" spans="1:2" ht="15.75" x14ac:dyDescent="0.25">
      <c r="A14" s="6"/>
      <c r="B14" s="5"/>
    </row>
    <row r="15" spans="1:2" ht="29.25" customHeight="1" x14ac:dyDescent="0.25">
      <c r="A15" s="48" t="s">
        <v>44</v>
      </c>
      <c r="B15" s="49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R36"/>
  <sheetViews>
    <sheetView tabSelected="1" topLeftCell="A7" zoomScale="115" zoomScaleNormal="115" workbookViewId="0">
      <selection activeCell="A16" sqref="A16:P33"/>
    </sheetView>
  </sheetViews>
  <sheetFormatPr defaultColWidth="9.140625" defaultRowHeight="12.75" x14ac:dyDescent="0.25"/>
  <cols>
    <col min="1" max="1" width="6.42578125" style="7" customWidth="1"/>
    <col min="2" max="2" width="28.42578125" style="7" customWidth="1"/>
    <col min="3" max="3" width="13.7109375" style="30" customWidth="1"/>
    <col min="4" max="4" width="12.42578125" style="7" customWidth="1"/>
    <col min="5" max="5" width="12.42578125" style="11" customWidth="1"/>
    <col min="6" max="6" width="12" style="11" customWidth="1"/>
    <col min="7" max="7" width="12.140625" style="7" customWidth="1"/>
    <col min="8" max="8" width="8.42578125" style="7" customWidth="1"/>
    <col min="9" max="9" width="10" style="7" customWidth="1"/>
    <col min="10" max="10" width="12" style="11" customWidth="1"/>
    <col min="11" max="11" width="11" style="7" customWidth="1"/>
    <col min="12" max="12" width="13.140625" style="7" customWidth="1"/>
    <col min="13" max="13" width="11.28515625" style="7" customWidth="1"/>
    <col min="14" max="14" width="13.7109375" style="7" customWidth="1"/>
    <col min="15" max="15" width="12.85546875" style="7" customWidth="1"/>
    <col min="16" max="16" width="15" style="7" customWidth="1"/>
    <col min="17" max="16384" width="9.140625" style="7"/>
  </cols>
  <sheetData>
    <row r="1" spans="1:18" ht="12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idden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72.75" customHeight="1" x14ac:dyDescent="0.25">
      <c r="A3" s="63" t="s">
        <v>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8" ht="90" customHeight="1" x14ac:dyDescent="0.25">
      <c r="A4" s="75" t="s">
        <v>13</v>
      </c>
      <c r="B4" s="75"/>
      <c r="C4" s="65" t="s">
        <v>41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8" ht="28.5" customHeight="1" x14ac:dyDescent="0.25">
      <c r="A5" s="75" t="s">
        <v>14</v>
      </c>
      <c r="B5" s="75"/>
      <c r="C5" s="65" t="s">
        <v>16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8" ht="19.5" customHeight="1" x14ac:dyDescent="0.25">
      <c r="A6" s="75" t="s">
        <v>15</v>
      </c>
      <c r="B6" s="7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8" ht="75" customHeight="1" thickBot="1" x14ac:dyDescent="0.3">
      <c r="A7" s="67" t="s">
        <v>4</v>
      </c>
      <c r="B7" s="67" t="s">
        <v>7</v>
      </c>
      <c r="C7" s="76" t="s">
        <v>20</v>
      </c>
      <c r="D7" s="70" t="s">
        <v>10</v>
      </c>
      <c r="E7" s="71"/>
      <c r="F7" s="71"/>
      <c r="G7" s="72"/>
      <c r="H7" s="68" t="s">
        <v>18</v>
      </c>
      <c r="I7" s="68" t="s">
        <v>11</v>
      </c>
      <c r="J7" s="60" t="s">
        <v>6</v>
      </c>
      <c r="K7" s="60"/>
      <c r="L7" s="61"/>
      <c r="M7" s="61"/>
      <c r="N7" s="62" t="s">
        <v>36</v>
      </c>
      <c r="O7" s="78" t="s">
        <v>32</v>
      </c>
      <c r="P7" s="57" t="s">
        <v>31</v>
      </c>
    </row>
    <row r="8" spans="1:18" ht="102.75" customHeight="1" x14ac:dyDescent="0.25">
      <c r="A8" s="68"/>
      <c r="B8" s="69"/>
      <c r="C8" s="77"/>
      <c r="D8" s="24" t="s">
        <v>26</v>
      </c>
      <c r="E8" s="25" t="s">
        <v>27</v>
      </c>
      <c r="F8" s="25" t="s">
        <v>28</v>
      </c>
      <c r="G8" s="22"/>
      <c r="H8" s="62"/>
      <c r="I8" s="70"/>
      <c r="J8" s="12" t="s">
        <v>8</v>
      </c>
      <c r="K8" s="13" t="s">
        <v>12</v>
      </c>
      <c r="L8" s="14" t="s">
        <v>5</v>
      </c>
      <c r="M8" s="15" t="s">
        <v>17</v>
      </c>
      <c r="N8" s="56"/>
      <c r="O8" s="79"/>
      <c r="P8" s="58"/>
      <c r="R8" s="43"/>
    </row>
    <row r="9" spans="1:18" ht="40.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 t="s">
        <v>21</v>
      </c>
      <c r="H9" s="19">
        <v>8</v>
      </c>
      <c r="I9" s="26" t="s">
        <v>22</v>
      </c>
      <c r="J9" s="16" t="s">
        <v>23</v>
      </c>
      <c r="K9" s="17" t="s">
        <v>24</v>
      </c>
      <c r="L9" s="18">
        <v>11</v>
      </c>
      <c r="M9" s="19">
        <v>12</v>
      </c>
      <c r="N9" s="19" t="s">
        <v>33</v>
      </c>
      <c r="O9" s="19" t="s">
        <v>34</v>
      </c>
      <c r="P9" s="19" t="s">
        <v>35</v>
      </c>
      <c r="R9" s="43"/>
    </row>
    <row r="10" spans="1:18" s="41" customFormat="1" ht="108.75" customHeight="1" x14ac:dyDescent="0.25">
      <c r="A10" s="19">
        <v>1</v>
      </c>
      <c r="B10" s="46" t="s">
        <v>40</v>
      </c>
      <c r="C10" s="45" t="s">
        <v>42</v>
      </c>
      <c r="D10" s="44">
        <v>40000</v>
      </c>
      <c r="E10" s="44">
        <v>42000</v>
      </c>
      <c r="F10" s="44">
        <v>42700</v>
      </c>
      <c r="G10" s="35">
        <f t="shared" ref="G10:G11" si="0">D10+E10+F10</f>
        <v>124700</v>
      </c>
      <c r="H10" s="45">
        <v>1</v>
      </c>
      <c r="I10" s="40">
        <v>3</v>
      </c>
      <c r="J10" s="20">
        <f t="shared" ref="J10:J11" si="1">G10/I10</f>
        <v>41566.67</v>
      </c>
      <c r="K10" s="20">
        <f t="shared" ref="K10:K11" si="2">ROUND(J10,2)</f>
        <v>41566.67</v>
      </c>
      <c r="L10" s="35">
        <f t="shared" ref="L10:L11" si="3">STDEV(D10:F10)</f>
        <v>1401.19</v>
      </c>
      <c r="M10" s="21">
        <f t="shared" ref="M10:M11" si="4">L10/K10</f>
        <v>3.3700000000000001E-2</v>
      </c>
      <c r="N10" s="35">
        <f>K10*0.22</f>
        <v>9144.67</v>
      </c>
      <c r="O10" s="36">
        <f>K10+N10</f>
        <v>50711.34</v>
      </c>
      <c r="P10" s="37">
        <f>O10*H10</f>
        <v>50711.34</v>
      </c>
    </row>
    <row r="11" spans="1:18" s="41" customFormat="1" ht="104.25" customHeight="1" x14ac:dyDescent="0.25">
      <c r="A11" s="19">
        <v>2</v>
      </c>
      <c r="B11" s="46" t="s">
        <v>39</v>
      </c>
      <c r="C11" s="45" t="s">
        <v>42</v>
      </c>
      <c r="D11" s="44">
        <v>48000</v>
      </c>
      <c r="E11" s="44">
        <v>47000</v>
      </c>
      <c r="F11" s="44">
        <v>52460</v>
      </c>
      <c r="G11" s="35">
        <f t="shared" si="0"/>
        <v>147460</v>
      </c>
      <c r="H11" s="45">
        <v>1</v>
      </c>
      <c r="I11" s="40">
        <v>3</v>
      </c>
      <c r="J11" s="20">
        <f t="shared" si="1"/>
        <v>49153.33</v>
      </c>
      <c r="K11" s="20">
        <f t="shared" si="2"/>
        <v>49153.33</v>
      </c>
      <c r="L11" s="35">
        <f t="shared" si="3"/>
        <v>2906.98</v>
      </c>
      <c r="M11" s="21">
        <f t="shared" si="4"/>
        <v>5.91E-2</v>
      </c>
      <c r="N11" s="35">
        <f>K11*0.22</f>
        <v>10813.73</v>
      </c>
      <c r="O11" s="36">
        <f t="shared" ref="O11" si="5">K11+N11</f>
        <v>59967.06</v>
      </c>
      <c r="P11" s="37">
        <f t="shared" ref="P11" si="6">O11*H11</f>
        <v>59967.06</v>
      </c>
    </row>
    <row r="12" spans="1:18" s="34" customFormat="1" ht="15.75" customHeight="1" x14ac:dyDescent="0.25">
      <c r="A12" s="59" t="s">
        <v>30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38">
        <f>SUM(N10:N11)</f>
        <v>19958.400000000001</v>
      </c>
    </row>
    <row r="13" spans="1:18" ht="15.75" customHeight="1" x14ac:dyDescent="0.25">
      <c r="A13" s="73" t="s">
        <v>29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39">
        <f>SUM(P10:P11)</f>
        <v>110678.39999999999</v>
      </c>
    </row>
    <row r="14" spans="1:18" x14ac:dyDescent="0.25">
      <c r="A14" s="23"/>
      <c r="B14" s="23"/>
      <c r="C14" s="23"/>
      <c r="D14" s="23"/>
      <c r="E14" s="27"/>
      <c r="F14" s="27"/>
      <c r="G14" s="23"/>
      <c r="H14" s="23"/>
      <c r="I14" s="23"/>
      <c r="J14" s="27"/>
      <c r="K14" s="23"/>
      <c r="L14" s="23"/>
      <c r="M14" s="23"/>
      <c r="N14" s="23"/>
      <c r="O14" s="23"/>
    </row>
    <row r="15" spans="1:18" x14ac:dyDescent="0.25">
      <c r="A15" s="23"/>
      <c r="B15" s="28"/>
      <c r="C15" s="28"/>
      <c r="D15" s="23"/>
      <c r="E15" s="27"/>
      <c r="F15" s="27"/>
      <c r="G15" s="23"/>
      <c r="H15" s="23"/>
      <c r="I15" s="23"/>
      <c r="J15" s="27"/>
      <c r="K15" s="23"/>
      <c r="L15" s="23"/>
      <c r="M15" s="23"/>
      <c r="N15" s="23"/>
      <c r="O15" s="23"/>
    </row>
    <row r="16" spans="1:18" ht="12.75" customHeight="1" x14ac:dyDescent="0.25">
      <c r="A16" s="74" t="s">
        <v>47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</row>
    <row r="17" spans="1:16" x14ac:dyDescent="0.25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</row>
    <row r="18" spans="1:16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</row>
    <row r="19" spans="1:16" x14ac:dyDescent="0.2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</row>
    <row r="20" spans="1:16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</row>
    <row r="21" spans="1:16" x14ac:dyDescent="0.25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</row>
    <row r="22" spans="1:16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</row>
    <row r="23" spans="1:16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</row>
    <row r="25" spans="1:16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1:16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1:16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1:16" x14ac:dyDescent="0.25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29" spans="1:16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</row>
    <row r="30" spans="1:16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  <row r="31" spans="1:16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1:16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</row>
    <row r="33" spans="1:16" ht="124.5" customHeigh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</row>
    <row r="34" spans="1:16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6" spans="1:16" x14ac:dyDescent="0.2">
      <c r="B36" s="10"/>
      <c r="C36" s="10"/>
    </row>
  </sheetData>
  <autoFilter ref="A9:N11" xr:uid="{00000000-0009-0000-0000-000001000000}"/>
  <mergeCells count="21">
    <mergeCell ref="A3:P3"/>
    <mergeCell ref="C4:P4"/>
    <mergeCell ref="A34:N34"/>
    <mergeCell ref="A7:A8"/>
    <mergeCell ref="B7:B8"/>
    <mergeCell ref="D7:G7"/>
    <mergeCell ref="H7:H8"/>
    <mergeCell ref="I7:I8"/>
    <mergeCell ref="A13:O13"/>
    <mergeCell ref="A16:P33"/>
    <mergeCell ref="A4:B4"/>
    <mergeCell ref="A5:B5"/>
    <mergeCell ref="A6:B6"/>
    <mergeCell ref="C7:C8"/>
    <mergeCell ref="O7:O8"/>
    <mergeCell ref="C5:P5"/>
    <mergeCell ref="C6:P6"/>
    <mergeCell ref="P7:P8"/>
    <mergeCell ref="A12:O12"/>
    <mergeCell ref="J7:M7"/>
    <mergeCell ref="N7:N8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Некоз Ирина Эдуардов</cp:lastModifiedBy>
  <cp:lastPrinted>2025-10-13T14:20:48Z</cp:lastPrinted>
  <dcterms:created xsi:type="dcterms:W3CDTF">2011-08-15T06:57:36Z</dcterms:created>
  <dcterms:modified xsi:type="dcterms:W3CDTF">2026-07-27T11:26:08Z</dcterms:modified>
</cp:coreProperties>
</file>