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44-ФЗ\_2026 год\Единственный поставщик\1 Березка\команда Без опасности (Юля)\"/>
    </mc:Choice>
  </mc:AlternateContent>
  <bookViews>
    <workbookView xWindow="0" yWindow="0" windowWidth="28800" windowHeight="12435"/>
  </bookViews>
  <sheets>
    <sheet name="Расчет цены" sheetId="2" r:id="rId1"/>
  </sheets>
  <definedNames>
    <definedName name="_xlnm._FilterDatabase" localSheetId="0" hidden="1">'Расчет цены'!$A$4:$R$8</definedName>
    <definedName name="_xlnm.Print_Area" localSheetId="0">'Расчет цены'!$A$1:$R$10</definedName>
  </definedNames>
  <calcPr calcId="152511" refMode="R1C1"/>
</workbook>
</file>

<file path=xl/calcChain.xml><?xml version="1.0" encoding="utf-8"?>
<calcChain xmlns="http://schemas.openxmlformats.org/spreadsheetml/2006/main">
  <c r="R6" i="2" l="1"/>
  <c r="R5" i="2"/>
  <c r="P6" i="2" l="1"/>
  <c r="M6" i="2"/>
  <c r="N6" i="2" s="1"/>
  <c r="O6" i="2" s="1"/>
  <c r="Q6" i="2" s="1"/>
  <c r="J6" i="2"/>
  <c r="K6" i="2" s="1"/>
  <c r="L6" i="2" s="1"/>
  <c r="J5" i="2" l="1"/>
  <c r="K5" i="2" s="1"/>
  <c r="L5" i="2" s="1"/>
  <c r="M5" i="2"/>
  <c r="N5" i="2" s="1"/>
  <c r="O5" i="2" s="1"/>
  <c r="Q5" i="2" s="1"/>
  <c r="P5" i="2"/>
  <c r="R7" i="2" s="1"/>
</calcChain>
</file>

<file path=xl/sharedStrings.xml><?xml version="1.0" encoding="utf-8"?>
<sst xmlns="http://schemas.openxmlformats.org/spreadsheetml/2006/main" count="32" uniqueCount="31">
  <si>
    <t>№</t>
  </si>
  <si>
    <t>Ед. изм</t>
  </si>
  <si>
    <t>Среднее квадратичное отклонение</t>
  </si>
  <si>
    <t>Применяемый коэффициент</t>
  </si>
  <si>
    <t>Метод сопоставимых рыночных цен (анализа рынка)</t>
  </si>
  <si>
    <t>Ценовая информация (руб./ед.изм.)</t>
  </si>
  <si>
    <t xml:space="preserve">Дата составления: </t>
  </si>
  <si>
    <t>Цена за ед. изм. (руб.)</t>
  </si>
  <si>
    <t>Цена за ед. изм. с округлением (вниз) до сотых долей после запятой (руб.)</t>
  </si>
  <si>
    <t>Однородность совокупности значений выявленных цен, используемых в расчете ЦД</t>
  </si>
  <si>
    <t>ЦД, определяемая методом сопоставимых рыночных цен (анализа рынка)</t>
  </si>
  <si>
    <t>ЦД (руб.)</t>
  </si>
  <si>
    <t>Минимальное значение за ед. изм., выбранное заказчиком (руб.)</t>
  </si>
  <si>
    <t>Используемый метод определения ЦД:</t>
  </si>
  <si>
    <t>ОБОСНОВАНИЕ ЦЕНЫ КОНТРАКТА, ДОГОВОРА</t>
  </si>
  <si>
    <t xml:space="preserve"> </t>
  </si>
  <si>
    <t xml:space="preserve">В результате проведенного расчета Н(М)ЦК (Д), ЦКЕП контракта (договора) составила:       </t>
  </si>
  <si>
    <t>Н(М)ЦК (Д), ЦКЕП контракта с учетом округления цены за единицу (руб.) (средняя цена)</t>
  </si>
  <si>
    <r>
      <rPr>
        <b/>
        <sz val="10"/>
        <color indexed="8"/>
        <rFont val="Times New Roman"/>
        <family val="1"/>
        <charset val="204"/>
      </rPr>
      <t>Расчет 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</si>
  <si>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</si>
  <si>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Наименование предмета договора/контракта</t>
  </si>
  <si>
    <t xml:space="preserve">Цена Контракта/Договора определена как минимальное значение из коммерческих предложений.
Источниками информации для определения ЦД являются коммерческие (ценовые) предложения. </t>
  </si>
  <si>
    <t xml:space="preserve">Средняя арифметическая цена за единицу  &lt;ц&gt; </t>
  </si>
  <si>
    <t>шт</t>
  </si>
  <si>
    <t xml:space="preserve">Источник № 2
(от 02.03.2026 №б/н) </t>
  </si>
  <si>
    <t xml:space="preserve">Источник № 3
(от 02.03.2026
№б/н) </t>
  </si>
  <si>
    <t xml:space="preserve">Проведение групповых трекшн-митингов с командой в рамках акселерационной программы </t>
  </si>
  <si>
    <t xml:space="preserve">Проведение индивидуальных трекшн- митингов с командой в рамках акселерационной программы </t>
  </si>
  <si>
    <t>Количество команд</t>
  </si>
  <si>
    <t>Количество встреч</t>
  </si>
  <si>
    <t>Источник № 1
(от 02.03.2026 №б/н)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</si>
</sst>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1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4" fontId="13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2133600</xdr:rowOff>
    </xdr:from>
    <xdr:to>
      <xdr:col>10</xdr:col>
      <xdr:colOff>1000125</xdr:colOff>
      <xdr:row>3</xdr:row>
      <xdr:rowOff>2571750</xdr:rowOff>
    </xdr:to>
    <xdr:pic>
      <xdr:nvPicPr>
        <xdr:cNvPr id="2102" name="Picture 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38766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3</xdr:row>
      <xdr:rowOff>2705100</xdr:rowOff>
    </xdr:from>
    <xdr:to>
      <xdr:col>13</xdr:col>
      <xdr:colOff>9525</xdr:colOff>
      <xdr:row>3</xdr:row>
      <xdr:rowOff>3019425</xdr:rowOff>
    </xdr:to>
    <xdr:pic>
      <xdr:nvPicPr>
        <xdr:cNvPr id="2103" name="Picture 5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4481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2133600</xdr:rowOff>
    </xdr:from>
    <xdr:to>
      <xdr:col>12</xdr:col>
      <xdr:colOff>0</xdr:colOff>
      <xdr:row>3</xdr:row>
      <xdr:rowOff>2486025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876675"/>
          <a:ext cx="1038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133350</xdr:colOff>
      <xdr:row>3</xdr:row>
      <xdr:rowOff>2381250</xdr:rowOff>
    </xdr:from>
    <xdr:to>
      <xdr:col>12</xdr:col>
      <xdr:colOff>285750</xdr:colOff>
      <xdr:row>3</xdr:row>
      <xdr:rowOff>2609850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4124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view="pageBreakPreview" zoomScale="80" zoomScaleNormal="100" zoomScaleSheetLayoutView="80" workbookViewId="0">
      <selection activeCell="G4" sqref="G4"/>
    </sheetView>
  </sheetViews>
  <sheetFormatPr defaultRowHeight="12.75" x14ac:dyDescent="0.2"/>
  <cols>
    <col min="1" max="1" width="5.28515625" style="2" customWidth="1"/>
    <col min="2" max="2" width="40.140625" style="2" customWidth="1"/>
    <col min="3" max="3" width="8.85546875" style="2" customWidth="1"/>
    <col min="4" max="5" width="12" style="2" customWidth="1"/>
    <col min="6" max="6" width="15.85546875" style="2" customWidth="1"/>
    <col min="7" max="7" width="15.7109375" style="2" customWidth="1"/>
    <col min="8" max="8" width="15.140625" style="2" customWidth="1"/>
    <col min="9" max="9" width="9.140625" style="2"/>
    <col min="10" max="10" width="15.5703125" style="2" customWidth="1"/>
    <col min="11" max="11" width="15.42578125" style="2" customWidth="1"/>
    <col min="12" max="12" width="15.85546875" style="2" customWidth="1"/>
    <col min="13" max="13" width="20" style="2" customWidth="1"/>
    <col min="14" max="14" width="13.7109375" style="2" customWidth="1"/>
    <col min="15" max="17" width="16" style="2" customWidth="1"/>
    <col min="18" max="18" width="14.28515625" style="2" customWidth="1"/>
    <col min="19" max="16384" width="9.140625" style="2"/>
  </cols>
  <sheetData>
    <row r="1" spans="1:18" s="1" customFormat="1" ht="48.75" customHeight="1" x14ac:dyDescent="0.3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1" customFormat="1" ht="39.75" customHeight="1" x14ac:dyDescent="0.3">
      <c r="A2" s="11"/>
      <c r="B2" s="11" t="s">
        <v>13</v>
      </c>
      <c r="C2" s="38" t="s">
        <v>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18" ht="48.75" customHeight="1" x14ac:dyDescent="0.2">
      <c r="A3" s="35" t="s">
        <v>0</v>
      </c>
      <c r="B3" s="35" t="s">
        <v>20</v>
      </c>
      <c r="C3" s="35" t="s">
        <v>1</v>
      </c>
      <c r="D3" s="35" t="s">
        <v>29</v>
      </c>
      <c r="E3" s="34"/>
      <c r="F3" s="36" t="s">
        <v>5</v>
      </c>
      <c r="G3" s="36"/>
      <c r="H3" s="36"/>
      <c r="I3" s="36" t="s">
        <v>3</v>
      </c>
      <c r="J3" s="37" t="s">
        <v>9</v>
      </c>
      <c r="K3" s="37"/>
      <c r="L3" s="37"/>
      <c r="M3" s="36" t="s">
        <v>10</v>
      </c>
      <c r="N3" s="36"/>
      <c r="O3" s="36"/>
      <c r="P3" s="36"/>
      <c r="Q3" s="36"/>
      <c r="R3" s="36"/>
    </row>
    <row r="4" spans="1:18" s="33" customFormat="1" ht="265.5" customHeight="1" x14ac:dyDescent="0.2">
      <c r="A4" s="35"/>
      <c r="B4" s="35"/>
      <c r="C4" s="35"/>
      <c r="D4" s="35"/>
      <c r="E4" s="34" t="s">
        <v>28</v>
      </c>
      <c r="F4" s="31" t="s">
        <v>30</v>
      </c>
      <c r="G4" s="31" t="s">
        <v>24</v>
      </c>
      <c r="H4" s="31" t="s">
        <v>25</v>
      </c>
      <c r="I4" s="36"/>
      <c r="J4" s="31" t="s">
        <v>22</v>
      </c>
      <c r="K4" s="31" t="s">
        <v>2</v>
      </c>
      <c r="L4" s="31" t="s">
        <v>19</v>
      </c>
      <c r="M4" s="32" t="s">
        <v>18</v>
      </c>
      <c r="N4" s="31" t="s">
        <v>7</v>
      </c>
      <c r="O4" s="31" t="s">
        <v>8</v>
      </c>
      <c r="P4" s="31" t="s">
        <v>12</v>
      </c>
      <c r="Q4" s="31" t="s">
        <v>17</v>
      </c>
      <c r="R4" s="31" t="s">
        <v>11</v>
      </c>
    </row>
    <row r="5" spans="1:18" s="10" customFormat="1" ht="49.5" customHeight="1" x14ac:dyDescent="0.2">
      <c r="A5" s="12">
        <v>1</v>
      </c>
      <c r="B5" s="27" t="s">
        <v>27</v>
      </c>
      <c r="C5" s="12" t="s">
        <v>23</v>
      </c>
      <c r="D5" s="20">
        <v>8</v>
      </c>
      <c r="E5" s="20">
        <v>5</v>
      </c>
      <c r="F5" s="18">
        <v>3000</v>
      </c>
      <c r="G5" s="18">
        <v>3700</v>
      </c>
      <c r="H5" s="18">
        <v>3700</v>
      </c>
      <c r="I5" s="17">
        <v>1</v>
      </c>
      <c r="J5" s="17">
        <f t="shared" ref="J5" si="0">AVERAGE(F5:H5)</f>
        <v>3466.6666666666665</v>
      </c>
      <c r="K5" s="18">
        <f t="shared" ref="K5" si="1">SQRT(((SUM((POWER(H5-J5,2)),(POWER(G5-J5,2)),(POWER(F5-J5,2)))/(COLUMNS(F5:H5)-1))))</f>
        <v>404.14518843273805</v>
      </c>
      <c r="L5" s="19">
        <f t="shared" ref="L5" si="2">K5/J5*100</f>
        <v>11.658034281713599</v>
      </c>
      <c r="M5" s="17">
        <f t="shared" ref="M5" si="3">((D5/3)*(SUM(F5:H5)))</f>
        <v>27733.333333333332</v>
      </c>
      <c r="N5" s="17">
        <f t="shared" ref="N5" si="4">M5/D5</f>
        <v>3466.6666666666665</v>
      </c>
      <c r="O5" s="20">
        <f t="shared" ref="O5" si="5">ROUNDDOWN(N5,2)</f>
        <v>3466.66</v>
      </c>
      <c r="P5" s="18">
        <f t="shared" ref="P5" si="6">F5</f>
        <v>3000</v>
      </c>
      <c r="Q5" s="18">
        <f t="shared" ref="Q5" si="7">D5*I5*O5</f>
        <v>27733.279999999999</v>
      </c>
      <c r="R5" s="29">
        <f>D5*P5*E5</f>
        <v>120000</v>
      </c>
    </row>
    <row r="6" spans="1:18" s="10" customFormat="1" ht="69" customHeight="1" x14ac:dyDescent="0.2">
      <c r="A6" s="12">
        <v>2</v>
      </c>
      <c r="B6" s="27" t="s">
        <v>26</v>
      </c>
      <c r="C6" s="12" t="s">
        <v>23</v>
      </c>
      <c r="D6" s="20">
        <v>2</v>
      </c>
      <c r="E6" s="20">
        <v>1</v>
      </c>
      <c r="F6" s="18">
        <v>4000</v>
      </c>
      <c r="G6" s="18">
        <v>4700</v>
      </c>
      <c r="H6" s="18">
        <v>5200</v>
      </c>
      <c r="I6" s="17">
        <v>1</v>
      </c>
      <c r="J6" s="17">
        <f t="shared" ref="J6" si="8">AVERAGE(F6:H6)</f>
        <v>4633.333333333333</v>
      </c>
      <c r="K6" s="18">
        <f t="shared" ref="K6" si="9">SQRT(((SUM((POWER(H6-J6,2)),(POWER(G6-J6,2)),(POWER(F6-J6,2)))/(COLUMNS(F6:H6)-1))))</f>
        <v>602.77137733417089</v>
      </c>
      <c r="L6" s="19">
        <f t="shared" ref="L6" si="10">K6/J6*100</f>
        <v>13.009454187068437</v>
      </c>
      <c r="M6" s="17">
        <f t="shared" ref="M6" si="11">((D6/3)*(SUM(F6:H6)))</f>
        <v>9266.6666666666661</v>
      </c>
      <c r="N6" s="17">
        <f t="shared" ref="N6" si="12">M6/D6</f>
        <v>4633.333333333333</v>
      </c>
      <c r="O6" s="20">
        <f t="shared" ref="O6" si="13">ROUNDDOWN(N6,2)</f>
        <v>4633.33</v>
      </c>
      <c r="P6" s="18">
        <f t="shared" ref="P6" si="14">F6</f>
        <v>4000</v>
      </c>
      <c r="Q6" s="18">
        <f t="shared" ref="Q6" si="15">D6*I6*O6</f>
        <v>9266.66</v>
      </c>
      <c r="R6" s="29">
        <f>D6*P6*E6</f>
        <v>8000</v>
      </c>
    </row>
    <row r="7" spans="1:18" ht="29.25" customHeight="1" x14ac:dyDescent="0.2">
      <c r="A7" s="42" t="s">
        <v>16</v>
      </c>
      <c r="B7" s="43"/>
      <c r="C7" s="43"/>
      <c r="D7" s="43"/>
      <c r="E7" s="43"/>
      <c r="F7" s="43"/>
      <c r="G7" s="43"/>
      <c r="H7" s="43"/>
      <c r="I7" s="43"/>
      <c r="J7" s="13"/>
      <c r="K7" s="14"/>
      <c r="L7" s="14"/>
      <c r="M7" s="15"/>
      <c r="N7" s="14"/>
      <c r="O7" s="16"/>
      <c r="P7" s="16"/>
      <c r="Q7" s="25"/>
      <c r="R7" s="30">
        <f>R5+R6</f>
        <v>128000</v>
      </c>
    </row>
    <row r="8" spans="1:18" ht="42" customHeight="1" x14ac:dyDescent="0.2">
      <c r="A8" s="28"/>
      <c r="B8" s="46" t="s">
        <v>21</v>
      </c>
      <c r="C8" s="47"/>
      <c r="D8" s="47"/>
      <c r="E8" s="47"/>
      <c r="F8" s="47"/>
      <c r="G8" s="47"/>
      <c r="H8" s="47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35.25" customHeight="1" x14ac:dyDescent="0.25">
      <c r="A9" s="21"/>
      <c r="B9" s="26" t="s">
        <v>6</v>
      </c>
      <c r="C9" s="44">
        <v>46183</v>
      </c>
      <c r="D9" s="45"/>
      <c r="E9" s="45"/>
      <c r="F9" s="45"/>
      <c r="G9" s="22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21.75" customHeight="1" x14ac:dyDescent="0.2">
      <c r="A10" s="41" t="s">
        <v>15</v>
      </c>
      <c r="B10" s="41"/>
      <c r="C10" s="41"/>
      <c r="D10" s="4"/>
      <c r="E10" s="4"/>
      <c r="F10" s="5"/>
      <c r="G10" s="6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36" customHeight="1" x14ac:dyDescent="0.2"/>
    <row r="12" spans="1:18" ht="46.5" customHeight="1" x14ac:dyDescent="0.2"/>
    <row r="13" spans="1:18" ht="36" customHeight="1" x14ac:dyDescent="0.2"/>
    <row r="14" spans="1:18" ht="36" customHeight="1" x14ac:dyDescent="0.2"/>
    <row r="15" spans="1:18" ht="36" customHeight="1" x14ac:dyDescent="0.2"/>
    <row r="16" spans="1:18" ht="36" customHeight="1" x14ac:dyDescent="0.2"/>
    <row r="17" spans="1:18" ht="55.5" customHeight="1" x14ac:dyDescent="0.2"/>
    <row r="18" spans="1:18" ht="36" customHeight="1" x14ac:dyDescent="0.2"/>
    <row r="19" spans="1:18" ht="36" customHeight="1" x14ac:dyDescent="0.2"/>
    <row r="20" spans="1:18" ht="52.5" customHeight="1" x14ac:dyDescent="0.2"/>
    <row r="21" spans="1:18" ht="51" customHeight="1" x14ac:dyDescent="0.2"/>
    <row r="22" spans="1:18" s="3" customFormat="1" ht="32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3" customFormat="1" ht="52.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2"/>
    <row r="25" spans="1:18" s="8" customFormat="1" ht="14.2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8" customFormat="1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8" customFormat="1" ht="32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9" customFormat="1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8" customFormat="1" ht="14.2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</sheetData>
  <autoFilter ref="A4:R8"/>
  <mergeCells count="14">
    <mergeCell ref="A10:C10"/>
    <mergeCell ref="M3:R3"/>
    <mergeCell ref="A7:I7"/>
    <mergeCell ref="C9:F9"/>
    <mergeCell ref="I3:I4"/>
    <mergeCell ref="B8:H8"/>
    <mergeCell ref="A1:R1"/>
    <mergeCell ref="A3:A4"/>
    <mergeCell ref="B3:B4"/>
    <mergeCell ref="C3:C4"/>
    <mergeCell ref="D3:D4"/>
    <mergeCell ref="F3:H3"/>
    <mergeCell ref="J3:L3"/>
    <mergeCell ref="C2:R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2026-06-08T09:41:12Z</cp:lastPrinted>
  <dcterms:created xsi:type="dcterms:W3CDTF">2014-01-15T18:15:09Z</dcterms:created>
  <dcterms:modified xsi:type="dcterms:W3CDTF">2026-06-19T09:05:19Z</dcterms:modified>
</cp:coreProperties>
</file>