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6440"/>
  </bookViews>
  <sheets>
    <sheet name="НМЦК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9" l="1"/>
  <c r="H27" i="9" l="1"/>
  <c r="I27" i="9"/>
  <c r="G27" i="9"/>
  <c r="L26" i="9"/>
  <c r="J26" i="9"/>
  <c r="O26" i="9" s="1"/>
  <c r="P26" i="9" s="1"/>
  <c r="Q26" i="9" s="1"/>
  <c r="N26" i="9" l="1"/>
  <c r="Q29" i="9"/>
  <c r="J25" i="9" l="1"/>
  <c r="K25" i="9" s="1"/>
  <c r="L25" i="9" s="1"/>
  <c r="O25" i="9" l="1"/>
  <c r="P25" i="9" s="1"/>
  <c r="N25" i="9"/>
  <c r="Q25" i="9" l="1"/>
  <c r="Q28" i="9" s="1"/>
</calcChain>
</file>

<file path=xl/sharedStrings.xml><?xml version="1.0" encoding="utf-8"?>
<sst xmlns="http://schemas.openxmlformats.org/spreadsheetml/2006/main" count="44" uniqueCount="42">
  <si>
    <t>№ п/п</t>
  </si>
  <si>
    <t>Ед. измерения</t>
  </si>
  <si>
    <t>Количество</t>
  </si>
  <si>
    <t>Однородность совокупности значений выявленных цен, используемых в расчетае Н(М)ЦК,ЦКЕП</t>
  </si>
  <si>
    <t>Н(М)Ц, ЦКЕП, определяемая методом сопоставимых рыночных цен (анализ рынка)</t>
  </si>
  <si>
    <t>Средняя арифметическая цена за единицу      &lt;Ц&gt;</t>
  </si>
  <si>
    <t>Среднее квадратичное отклонение</t>
  </si>
  <si>
    <t>Коэфицент вариации цен V (%) ,(не должен превышать 33%)</t>
  </si>
  <si>
    <t>Цена за единицу измерения. (руб)</t>
  </si>
  <si>
    <t>Цена за единицу изм. С округлением (вниз) до сотых долей после запятой (руб)</t>
  </si>
  <si>
    <t>Н(М)ЦК,ЦКЕП контракта с учетом округления цены за единицу (руб)</t>
  </si>
  <si>
    <t>Информация о ценовых предложениях полученных в ходе мониторинга рынка</t>
  </si>
  <si>
    <t xml:space="preserve">Основные характеристики объекта закупки   </t>
  </si>
  <si>
    <t xml:space="preserve">Используемый метод определения НМЦК с обоснованием:      </t>
  </si>
  <si>
    <t xml:space="preserve">Метод сопоставимых рыночных цен (анализа рынка)                                                                          </t>
  </si>
  <si>
    <t>Основные характеристики объекта закупки. Указаны в техническом задании(описании объекта закупки)</t>
  </si>
  <si>
    <t>Наименование товара / работ / услуг</t>
  </si>
  <si>
    <t>ОКПД 2</t>
  </si>
  <si>
    <t>УТВЕРЖДАЮ</t>
  </si>
  <si>
    <t xml:space="preserve">Метод сопоставимых рыночных цен (анализа рынка) выбран в соответствии с ч.6 ст.22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и п.3.21 Приказа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с учетом особенностей отпределения НМЦК, установленных ПП № 1875 от 23.12.2024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лиц".      </t>
  </si>
  <si>
    <t xml:space="preserve">Источник цены №1 </t>
  </si>
  <si>
    <t>Источник цены №2</t>
  </si>
  <si>
    <t xml:space="preserve">Источник цены №3 </t>
  </si>
  <si>
    <t>В результате проведенного расчета среднерыночная цена составила</t>
  </si>
  <si>
    <t xml:space="preserve"> Российский рубль</t>
  </si>
  <si>
    <t xml:space="preserve">Сведения о валюте, используемой для формирования цены государственного контракта и расчетов с поставщиками (исполнителями, подрядчиками) </t>
  </si>
  <si>
    <t>Не применяется</t>
  </si>
  <si>
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государственного контракта </t>
  </si>
  <si>
    <t>___________________________В.В. Бражкин</t>
  </si>
  <si>
    <t>Обоснование закупки с единственным поставщиком (подрядчиком, исполнителем)</t>
  </si>
  <si>
    <t>Обоснование цены Контракта, заключаемого с единственным поставщиком (подрядчиком, исполнителем)</t>
  </si>
  <si>
    <t>В связи с проведением закупки у единственного поставщика и с целью недопущения необоснованных трат, цена за единицу установлена заказчиком исходя из минимальной  цены по минимальному ценовому коммерческому предложению (Письмо Минэкономразвития России от 26.10.2015 № ОГ-Д28-13651)</t>
  </si>
  <si>
    <t>Исполнитель: Зав отделом контрактной службы                                                               ___________________ Сторожева В.Н.</t>
  </si>
  <si>
    <t>Итого</t>
  </si>
  <si>
    <t>Директор ИФВД РАН, академик</t>
  </si>
  <si>
    <t xml:space="preserve">Предоставление права использования программы для ЭВМ «Контур.Экстерн» и оказание услуг по ее сопровождению (технической поддержке) </t>
  </si>
  <si>
    <t xml:space="preserve"> Предоставление Права использования программы для ЭВМ "Контур.Экстерн" по тарифному плану "Оптимальный плюс с НДС" на 12 месяцев для ЮЛ на общей системе налогообложения, с применением  встроенных в сертификат/ключевой
контейнер СКЗИ "КриптоПро CSP"</t>
  </si>
  <si>
    <t>58.29.50.000</t>
  </si>
  <si>
    <t>шт.</t>
  </si>
  <si>
    <t>Оказание услуг по сопровождению программы для ЭВМ "Контур.Экстерн" (техническая поддержка в виде абонентского обслуживания) по тарифному плану
"Оптимальный плюс с НДС" на 12 месяцев для ЮЛ на общей системе налогообложения</t>
  </si>
  <si>
    <t>03.06.2026г.</t>
  </si>
  <si>
    <t>Закупка в соответствии с п. 5 ч. 1 ст. 93 Федерального закона "О контрактной системе в сфере закупок товаров, работ, услуг для обеспечения государственных и муниципальных нужд"                                                     от 05.04.2013 N 44-ФЗ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</si>
</sst>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#,##0.00000"/>
    <numFmt numFmtId="166" formatCode="#,##0.00_₽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7" fillId="0" borderId="0" xfId="0" applyFont="1"/>
    <xf numFmtId="0" fontId="8" fillId="0" borderId="0" xfId="0" applyFont="1" applyFill="1"/>
    <xf numFmtId="0" fontId="7" fillId="0" borderId="0" xfId="0" applyFont="1" applyBorder="1"/>
    <xf numFmtId="0" fontId="9" fillId="0" borderId="0" xfId="0" applyFont="1" applyBorder="1"/>
    <xf numFmtId="0" fontId="8" fillId="0" borderId="0" xfId="0" applyFont="1" applyFill="1" applyBorder="1"/>
    <xf numFmtId="0" fontId="7" fillId="0" borderId="0" xfId="0" applyFont="1" applyFill="1"/>
    <xf numFmtId="164" fontId="4" fillId="0" borderId="11" xfId="1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/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164" fontId="4" fillId="0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justify"/>
    </xf>
    <xf numFmtId="0" fontId="5" fillId="0" borderId="0" xfId="0" applyFont="1" applyAlignment="1">
      <alignment horizontal="center"/>
    </xf>
    <xf numFmtId="0" fontId="11" fillId="0" borderId="0" xfId="0" applyFont="1" applyFill="1"/>
    <xf numFmtId="0" fontId="11" fillId="0" borderId="1" xfId="0" applyFont="1" applyFill="1" applyBorder="1"/>
    <xf numFmtId="0" fontId="4" fillId="0" borderId="2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166" fontId="4" fillId="0" borderId="9" xfId="1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2" fontId="11" fillId="0" borderId="2" xfId="0" applyNumberFormat="1" applyFont="1" applyFill="1" applyBorder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4" fontId="11" fillId="0" borderId="0" xfId="0" applyNumberFormat="1" applyFont="1" applyFill="1"/>
    <xf numFmtId="0" fontId="11" fillId="0" borderId="0" xfId="0" applyFont="1"/>
    <xf numFmtId="0" fontId="2" fillId="0" borderId="0" xfId="0" applyFont="1" applyFill="1"/>
    <xf numFmtId="4" fontId="11" fillId="0" borderId="2" xfId="0" applyNumberFormat="1" applyFont="1" applyFill="1" applyBorder="1"/>
    <xf numFmtId="4" fontId="5" fillId="0" borderId="2" xfId="0" applyNumberFormat="1" applyFont="1" applyFill="1" applyBorder="1"/>
    <xf numFmtId="0" fontId="15" fillId="0" borderId="0" xfId="0" applyFont="1"/>
    <xf numFmtId="0" fontId="17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18" fillId="0" borderId="0" xfId="0" applyFont="1" applyAlignment="1">
      <alignment horizontal="right"/>
    </xf>
    <xf numFmtId="2" fontId="12" fillId="0" borderId="2" xfId="0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left" vertical="top" wrapText="1"/>
    </xf>
    <xf numFmtId="0" fontId="11" fillId="0" borderId="6" xfId="0" applyNumberFormat="1" applyFont="1" applyBorder="1" applyAlignment="1">
      <alignment horizontal="left" vertical="top" wrapText="1"/>
    </xf>
    <xf numFmtId="0" fontId="11" fillId="0" borderId="4" xfId="0" applyNumberFormat="1" applyFont="1" applyBorder="1" applyAlignment="1">
      <alignment horizontal="left" vertical="top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left"/>
    </xf>
    <xf numFmtId="165" fontId="4" fillId="0" borderId="5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9" fillId="2" borderId="0" xfId="0" applyFont="1" applyFill="1" applyAlignment="1">
      <alignment horizont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11" fillId="0" borderId="2" xfId="0" applyFont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14" fontId="14" fillId="0" borderId="0" xfId="0" applyNumberFormat="1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238125</xdr:colOff>
          <xdr:row>22</xdr:row>
          <xdr:rowOff>466725</xdr:rowOff>
        </xdr:from>
        <xdr:to>
          <xdr:col>14</xdr:col>
          <xdr:colOff>9525</xdr:colOff>
          <xdr:row>23</xdr:row>
          <xdr:rowOff>285750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23</xdr:row>
          <xdr:rowOff>219075</xdr:rowOff>
        </xdr:from>
        <xdr:to>
          <xdr:col>13</xdr:col>
          <xdr:colOff>9525</xdr:colOff>
          <xdr:row>23</xdr:row>
          <xdr:rowOff>561975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23</xdr:row>
          <xdr:rowOff>114300</xdr:rowOff>
        </xdr:from>
        <xdr:to>
          <xdr:col>12</xdr:col>
          <xdr:colOff>9525</xdr:colOff>
          <xdr:row>23</xdr:row>
          <xdr:rowOff>704850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abSelected="1" topLeftCell="B16" zoomScale="60" zoomScaleNormal="60" workbookViewId="0">
      <selection activeCell="M25" sqref="M25:M26"/>
    </sheetView>
  </sheetViews>
  <sheetFormatPr defaultColWidth="9.140625" defaultRowHeight="15" x14ac:dyDescent="0.25"/>
  <cols>
    <col min="1" max="1" width="9.140625" style="1" hidden="1" customWidth="1"/>
    <col min="2" max="2" width="5.85546875" style="1" customWidth="1"/>
    <col min="3" max="3" width="39.42578125" style="1" customWidth="1"/>
    <col min="4" max="4" width="19.140625" style="1" customWidth="1"/>
    <col min="5" max="6" width="8.7109375" style="1" customWidth="1"/>
    <col min="7" max="7" width="14.42578125" style="1" customWidth="1"/>
    <col min="8" max="8" width="15.7109375" style="1" customWidth="1"/>
    <col min="9" max="9" width="13.7109375" style="1" customWidth="1"/>
    <col min="10" max="10" width="14.7109375" style="1" customWidth="1"/>
    <col min="11" max="11" width="11.28515625" style="1" customWidth="1"/>
    <col min="12" max="12" width="16.28515625" style="1" customWidth="1"/>
    <col min="13" max="13" width="19" style="1" customWidth="1"/>
    <col min="14" max="14" width="25.5703125" style="1" customWidth="1"/>
    <col min="15" max="15" width="15.42578125" style="1" customWidth="1"/>
    <col min="16" max="16" width="16.28515625" style="1" customWidth="1"/>
    <col min="17" max="17" width="15.85546875" style="1" customWidth="1"/>
    <col min="18" max="26" width="9.140625" style="3"/>
    <col min="27" max="16384" width="9.140625" style="1"/>
  </cols>
  <sheetData>
    <row r="1" spans="1:26" ht="24.75" customHeight="1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9"/>
      <c r="O1" s="40"/>
      <c r="P1" s="36"/>
      <c r="Q1" s="36" t="s">
        <v>18</v>
      </c>
      <c r="R1" s="41"/>
    </row>
    <row r="2" spans="1:26" ht="20.25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9"/>
      <c r="O2" s="69" t="s">
        <v>34</v>
      </c>
      <c r="P2" s="69"/>
      <c r="Q2" s="69"/>
      <c r="R2" s="41"/>
    </row>
    <row r="3" spans="1:26" ht="21" x14ac:dyDescent="0.4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9"/>
      <c r="O3" s="40"/>
      <c r="P3" s="42"/>
      <c r="Q3" s="36"/>
      <c r="R3" s="41"/>
    </row>
    <row r="4" spans="1:26" ht="20.25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69" t="s">
        <v>28</v>
      </c>
      <c r="O4" s="69"/>
      <c r="P4" s="69"/>
      <c r="Q4" s="69"/>
      <c r="R4" s="38"/>
    </row>
    <row r="5" spans="1:26" ht="31.5" customHeight="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9"/>
      <c r="O5" s="70"/>
      <c r="P5" s="70"/>
      <c r="Q5" s="70"/>
      <c r="R5" s="41"/>
    </row>
    <row r="6" spans="1:26" ht="25.5" customHeight="1" x14ac:dyDescent="0.3">
      <c r="A6" s="35"/>
      <c r="B6" s="72" t="s">
        <v>29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26" ht="14.25" customHeight="1" x14ac:dyDescent="0.25">
      <c r="A7" s="72" t="s">
        <v>35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26" ht="21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26" ht="35.25" hidden="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1:26" ht="59.25" customHeight="1" x14ac:dyDescent="0.3">
      <c r="A10" s="37"/>
      <c r="B10" s="55" t="s">
        <v>41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26" ht="15" customHeight="1" x14ac:dyDescent="0.25">
      <c r="A11" s="73" t="s">
        <v>30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</row>
    <row r="12" spans="1:26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26" ht="24" customHeight="1" x14ac:dyDescent="0.3">
      <c r="A13" s="14"/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26" ht="15" hidden="1" customHeight="1" x14ac:dyDescent="0.3">
      <c r="A14" s="1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26" ht="15" hidden="1" customHeight="1" x14ac:dyDescent="0.3">
      <c r="A15" s="1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6" ht="18" customHeight="1" x14ac:dyDescent="0.3">
      <c r="A16" s="14"/>
      <c r="B16" s="76" t="s">
        <v>12</v>
      </c>
      <c r="C16" s="76"/>
      <c r="D16" s="76"/>
      <c r="E16" s="76"/>
      <c r="F16" s="76"/>
      <c r="G16" s="76"/>
      <c r="H16" s="76"/>
      <c r="I16" s="76"/>
      <c r="J16" s="76"/>
      <c r="K16" s="77" t="s">
        <v>15</v>
      </c>
      <c r="L16" s="77"/>
      <c r="M16" s="77"/>
      <c r="N16" s="77"/>
      <c r="O16" s="77"/>
      <c r="P16" s="77"/>
      <c r="Q16" s="77"/>
      <c r="R16" s="4"/>
      <c r="S16" s="4"/>
      <c r="T16" s="4"/>
      <c r="U16" s="4"/>
      <c r="V16" s="4"/>
      <c r="W16" s="4"/>
      <c r="X16" s="4"/>
      <c r="Y16" s="4"/>
      <c r="Z16" s="4"/>
    </row>
    <row r="17" spans="1:26" ht="17.25" customHeight="1" x14ac:dyDescent="0.3">
      <c r="A17" s="14"/>
      <c r="B17" s="76" t="s">
        <v>13</v>
      </c>
      <c r="C17" s="76"/>
      <c r="D17" s="76"/>
      <c r="E17" s="76"/>
      <c r="F17" s="76"/>
      <c r="G17" s="76"/>
      <c r="H17" s="76"/>
      <c r="I17" s="76"/>
      <c r="J17" s="76"/>
      <c r="K17" s="78" t="s">
        <v>14</v>
      </c>
      <c r="L17" s="78"/>
      <c r="M17" s="78"/>
      <c r="N17" s="78"/>
      <c r="O17" s="78"/>
      <c r="P17" s="78"/>
      <c r="Q17" s="78"/>
      <c r="R17" s="4"/>
      <c r="S17" s="4"/>
      <c r="T17" s="4"/>
      <c r="U17" s="4"/>
      <c r="V17" s="4"/>
      <c r="W17" s="4"/>
      <c r="X17" s="4"/>
      <c r="Y17" s="4"/>
      <c r="Z17" s="4"/>
    </row>
    <row r="18" spans="1:26" ht="132.75" customHeight="1" x14ac:dyDescent="0.3">
      <c r="A18" s="14"/>
      <c r="B18" s="76"/>
      <c r="C18" s="76"/>
      <c r="D18" s="76"/>
      <c r="E18" s="76"/>
      <c r="F18" s="76"/>
      <c r="G18" s="76"/>
      <c r="H18" s="76"/>
      <c r="I18" s="76"/>
      <c r="J18" s="76"/>
      <c r="K18" s="50" t="s">
        <v>19</v>
      </c>
      <c r="L18" s="51"/>
      <c r="M18" s="51"/>
      <c r="N18" s="51"/>
      <c r="O18" s="51"/>
      <c r="P18" s="51"/>
      <c r="Q18" s="52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3">
      <c r="A19" s="16"/>
      <c r="B19" s="47" t="s">
        <v>25</v>
      </c>
      <c r="C19" s="48"/>
      <c r="D19" s="48"/>
      <c r="E19" s="48"/>
      <c r="F19" s="48"/>
      <c r="G19" s="48"/>
      <c r="H19" s="48"/>
      <c r="I19" s="48"/>
      <c r="J19" s="49"/>
      <c r="K19" s="50" t="s">
        <v>24</v>
      </c>
      <c r="L19" s="51"/>
      <c r="M19" s="51"/>
      <c r="N19" s="51"/>
      <c r="O19" s="51"/>
      <c r="P19" s="51"/>
      <c r="Q19" s="52"/>
      <c r="R19" s="4"/>
      <c r="S19" s="4"/>
      <c r="T19" s="4"/>
      <c r="U19" s="4"/>
      <c r="V19" s="4"/>
      <c r="W19" s="4"/>
      <c r="X19" s="4"/>
      <c r="Y19" s="4"/>
      <c r="Z19" s="4"/>
    </row>
    <row r="20" spans="1:26" ht="33.75" customHeight="1" x14ac:dyDescent="0.3">
      <c r="A20" s="16"/>
      <c r="B20" s="47" t="s">
        <v>27</v>
      </c>
      <c r="C20" s="48"/>
      <c r="D20" s="48"/>
      <c r="E20" s="48"/>
      <c r="F20" s="48"/>
      <c r="G20" s="48"/>
      <c r="H20" s="48"/>
      <c r="I20" s="48"/>
      <c r="J20" s="49"/>
      <c r="K20" s="50" t="s">
        <v>26</v>
      </c>
      <c r="L20" s="51"/>
      <c r="M20" s="51"/>
      <c r="N20" s="51"/>
      <c r="O20" s="51"/>
      <c r="P20" s="51"/>
      <c r="Q20" s="52"/>
      <c r="R20" s="4"/>
      <c r="S20" s="4"/>
      <c r="T20" s="4"/>
      <c r="U20" s="4"/>
      <c r="V20" s="4"/>
      <c r="W20" s="4"/>
      <c r="X20" s="4"/>
      <c r="Y20" s="4"/>
      <c r="Z20" s="4"/>
    </row>
    <row r="21" spans="1:26" s="6" customFormat="1" ht="56.25" customHeight="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2"/>
      <c r="S21" s="12"/>
      <c r="T21" s="12"/>
      <c r="U21" s="12"/>
      <c r="V21" s="12"/>
      <c r="W21" s="12"/>
      <c r="X21" s="12"/>
      <c r="Y21" s="12"/>
      <c r="Z21" s="12"/>
    </row>
    <row r="22" spans="1:26" s="6" customFormat="1" ht="63.75" customHeight="1" x14ac:dyDescent="0.25">
      <c r="B22" s="60" t="s">
        <v>0</v>
      </c>
      <c r="C22" s="60" t="s">
        <v>16</v>
      </c>
      <c r="D22" s="64" t="s">
        <v>17</v>
      </c>
      <c r="E22" s="65" t="s">
        <v>1</v>
      </c>
      <c r="F22" s="65" t="s">
        <v>2</v>
      </c>
      <c r="G22" s="60" t="s">
        <v>11</v>
      </c>
      <c r="H22" s="60"/>
      <c r="I22" s="60"/>
      <c r="J22" s="66" t="s">
        <v>3</v>
      </c>
      <c r="K22" s="67"/>
      <c r="L22" s="67"/>
      <c r="M22" s="68"/>
      <c r="N22" s="66" t="s">
        <v>4</v>
      </c>
      <c r="O22" s="67"/>
      <c r="P22" s="67"/>
      <c r="Q22" s="68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6" customFormat="1" ht="60" customHeight="1" x14ac:dyDescent="0.25">
      <c r="B23" s="60"/>
      <c r="C23" s="60"/>
      <c r="D23" s="53"/>
      <c r="E23" s="65"/>
      <c r="F23" s="65"/>
      <c r="G23" s="65" t="s">
        <v>20</v>
      </c>
      <c r="H23" s="65" t="s">
        <v>21</v>
      </c>
      <c r="I23" s="65" t="s">
        <v>22</v>
      </c>
      <c r="J23" s="58" t="s">
        <v>5</v>
      </c>
      <c r="K23" s="58" t="s">
        <v>6</v>
      </c>
      <c r="L23" s="62"/>
      <c r="M23" s="44" t="s">
        <v>7</v>
      </c>
      <c r="N23" s="53"/>
      <c r="O23" s="58" t="s">
        <v>8</v>
      </c>
      <c r="P23" s="58" t="s">
        <v>9</v>
      </c>
      <c r="Q23" s="60" t="s">
        <v>10</v>
      </c>
      <c r="R23" s="12"/>
      <c r="S23" s="12"/>
      <c r="T23" s="12"/>
      <c r="U23" s="12"/>
      <c r="V23" s="12"/>
      <c r="W23" s="12"/>
      <c r="X23" s="12"/>
      <c r="Y23" s="12"/>
      <c r="Z23" s="12"/>
    </row>
    <row r="24" spans="1:26" s="6" customFormat="1" ht="58.5" customHeight="1" x14ac:dyDescent="0.25">
      <c r="B24" s="60"/>
      <c r="C24" s="60"/>
      <c r="D24" s="54"/>
      <c r="E24" s="65"/>
      <c r="F24" s="65"/>
      <c r="G24" s="65"/>
      <c r="H24" s="65"/>
      <c r="I24" s="65"/>
      <c r="J24" s="59"/>
      <c r="K24" s="59"/>
      <c r="L24" s="61"/>
      <c r="M24" s="18"/>
      <c r="N24" s="54"/>
      <c r="O24" s="59"/>
      <c r="P24" s="59"/>
      <c r="Q24" s="60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6" customFormat="1" ht="139.5" customHeight="1" x14ac:dyDescent="0.25">
      <c r="B25" s="19">
        <v>1</v>
      </c>
      <c r="C25" s="20" t="s">
        <v>36</v>
      </c>
      <c r="D25" s="21" t="s">
        <v>37</v>
      </c>
      <c r="E25" s="22" t="s">
        <v>38</v>
      </c>
      <c r="F25" s="43">
        <v>1</v>
      </c>
      <c r="G25" s="24">
        <v>24444.45</v>
      </c>
      <c r="H25" s="24">
        <v>27622.23</v>
      </c>
      <c r="I25" s="24">
        <v>28111.119999999999</v>
      </c>
      <c r="J25" s="7">
        <f>(I25+H25+G25)/3</f>
        <v>26725.933333333334</v>
      </c>
      <c r="K25" s="8">
        <f>DEVSQ(J25:J25,G25,I25,H25)/2</f>
        <v>3963628.0082333297</v>
      </c>
      <c r="L25" s="46">
        <f>SQRT(K25)</f>
        <v>1990.8862368888208</v>
      </c>
      <c r="M25" s="57">
        <f>L25/J25*100</f>
        <v>7.4492673915553462</v>
      </c>
      <c r="N25" s="11">
        <f>F25*J25</f>
        <v>26725.933333333334</v>
      </c>
      <c r="O25" s="9">
        <f>J25</f>
        <v>26725.933333333334</v>
      </c>
      <c r="P25" s="11">
        <f>ROUND(O25,2)</f>
        <v>26725.93</v>
      </c>
      <c r="Q25" s="25">
        <f>P25*F25</f>
        <v>26725.93</v>
      </c>
      <c r="R25" s="12"/>
      <c r="S25" s="12"/>
      <c r="T25" s="12"/>
      <c r="U25" s="12"/>
      <c r="V25" s="12"/>
      <c r="W25" s="12"/>
      <c r="X25" s="12"/>
      <c r="Y25" s="12"/>
      <c r="Z25" s="12"/>
    </row>
    <row r="26" spans="1:26" s="6" customFormat="1" ht="131.25" customHeight="1" x14ac:dyDescent="0.25">
      <c r="B26" s="45">
        <v>2</v>
      </c>
      <c r="C26" s="20" t="s">
        <v>39</v>
      </c>
      <c r="D26" s="21" t="s">
        <v>37</v>
      </c>
      <c r="E26" s="22" t="s">
        <v>38</v>
      </c>
      <c r="F26" s="43">
        <v>1</v>
      </c>
      <c r="G26" s="24">
        <v>7455.55</v>
      </c>
      <c r="H26" s="24">
        <v>8424.77</v>
      </c>
      <c r="I26" s="24">
        <v>8573.89</v>
      </c>
      <c r="J26" s="7">
        <f>(I26+H26+G26)/3</f>
        <v>8151.4033333333327</v>
      </c>
      <c r="K26" s="8"/>
      <c r="L26" s="46">
        <f>SQRT(K26)</f>
        <v>0</v>
      </c>
      <c r="M26" s="80"/>
      <c r="N26" s="11">
        <f>F26*J26</f>
        <v>8151.4033333333327</v>
      </c>
      <c r="O26" s="9">
        <f>J26</f>
        <v>8151.4033333333327</v>
      </c>
      <c r="P26" s="11">
        <f>ROUND(O26,2)</f>
        <v>8151.4</v>
      </c>
      <c r="Q26" s="25">
        <f>P26*F26</f>
        <v>8151.4</v>
      </c>
      <c r="R26" s="12"/>
      <c r="S26" s="12"/>
      <c r="T26" s="12"/>
      <c r="U26" s="12"/>
      <c r="V26" s="12"/>
      <c r="W26" s="12"/>
      <c r="X26" s="12"/>
      <c r="Y26" s="12"/>
      <c r="Z26" s="12"/>
    </row>
    <row r="27" spans="1:26" s="6" customFormat="1" ht="24" customHeight="1" x14ac:dyDescent="0.25">
      <c r="B27" s="19"/>
      <c r="C27" s="26" t="s">
        <v>33</v>
      </c>
      <c r="D27" s="21"/>
      <c r="E27" s="22"/>
      <c r="F27" s="23"/>
      <c r="G27" s="24">
        <f>G25+G26</f>
        <v>31900</v>
      </c>
      <c r="H27" s="24">
        <f t="shared" ref="H27:I27" si="0">H25+H26</f>
        <v>36047</v>
      </c>
      <c r="I27" s="24">
        <f t="shared" si="0"/>
        <v>36685.009999999995</v>
      </c>
      <c r="J27" s="13"/>
      <c r="K27" s="8"/>
      <c r="L27" s="9"/>
      <c r="M27" s="10"/>
      <c r="N27" s="11"/>
      <c r="O27" s="9"/>
      <c r="P27" s="11"/>
      <c r="Q27" s="27"/>
      <c r="R27" s="12"/>
      <c r="S27" s="12"/>
      <c r="T27" s="12"/>
      <c r="U27" s="12"/>
      <c r="V27" s="12"/>
      <c r="W27" s="12"/>
      <c r="X27" s="12"/>
      <c r="Y27" s="12"/>
      <c r="Z27" s="12"/>
    </row>
    <row r="28" spans="1:26" s="2" customFormat="1" ht="39" customHeight="1" x14ac:dyDescent="0.25">
      <c r="B28" s="56" t="s">
        <v>23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33">
        <f>SUM(Q25:Q27)</f>
        <v>34877.33</v>
      </c>
      <c r="R28" s="5"/>
      <c r="S28" s="5"/>
      <c r="T28" s="5"/>
      <c r="U28" s="5"/>
      <c r="V28" s="5"/>
      <c r="W28" s="5"/>
      <c r="X28" s="5"/>
      <c r="Y28" s="5"/>
      <c r="Z28" s="5"/>
    </row>
    <row r="29" spans="1:26" s="2" customFormat="1" ht="44.25" customHeight="1" x14ac:dyDescent="0.3">
      <c r="B29" s="63" t="s">
        <v>31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34">
        <f>G27</f>
        <v>31900</v>
      </c>
      <c r="R29" s="5"/>
      <c r="S29" s="5"/>
      <c r="T29" s="5"/>
      <c r="U29" s="5"/>
      <c r="V29" s="5"/>
      <c r="W29" s="5"/>
      <c r="X29" s="5"/>
      <c r="Y29" s="5"/>
      <c r="Z29" s="5"/>
    </row>
    <row r="30" spans="1:26" s="6" customFormat="1" ht="63" customHeight="1" x14ac:dyDescent="0.3">
      <c r="A30" s="15"/>
      <c r="B30" s="17"/>
      <c r="C30" s="17"/>
      <c r="D30" s="17"/>
      <c r="E30" s="28"/>
      <c r="F30" s="28"/>
      <c r="G30" s="28"/>
      <c r="H30" s="28"/>
      <c r="I30" s="28"/>
      <c r="J30" s="29"/>
      <c r="K30" s="29"/>
      <c r="L30" s="79"/>
      <c r="M30" s="79"/>
      <c r="N30" s="17"/>
      <c r="O30" s="17"/>
      <c r="P30" s="17"/>
      <c r="Q30" s="17"/>
      <c r="R30" s="12"/>
      <c r="S30" s="12"/>
      <c r="T30" s="12"/>
      <c r="U30" s="12"/>
      <c r="V30" s="12"/>
      <c r="W30" s="12"/>
      <c r="X30" s="12"/>
      <c r="Y30" s="12"/>
      <c r="Z30" s="12"/>
    </row>
    <row r="31" spans="1:26" s="6" customFormat="1" ht="71.25" customHeight="1" x14ac:dyDescent="0.25">
      <c r="B31" s="17"/>
      <c r="C31" s="71" t="s">
        <v>32</v>
      </c>
      <c r="D31" s="7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30"/>
      <c r="Q31" s="17"/>
      <c r="R31" s="12"/>
      <c r="S31" s="12"/>
      <c r="T31" s="12"/>
      <c r="U31" s="12"/>
      <c r="V31" s="12"/>
      <c r="W31" s="12"/>
      <c r="X31" s="12"/>
      <c r="Y31" s="12"/>
      <c r="Z31" s="12"/>
    </row>
    <row r="32" spans="1:26" s="6" customFormat="1" ht="21" customHeight="1" x14ac:dyDescent="0.3">
      <c r="B32" s="17"/>
      <c r="C32" s="32"/>
      <c r="D32" s="32" t="s">
        <v>40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2"/>
      <c r="S32" s="12"/>
      <c r="T32" s="12"/>
      <c r="U32" s="12"/>
      <c r="V32" s="12"/>
      <c r="W32" s="12"/>
      <c r="X32" s="12"/>
      <c r="Y32" s="12"/>
      <c r="Z32" s="12"/>
    </row>
    <row r="33" spans="2:26" s="6" customFormat="1" ht="15.75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5.75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2:26" ht="15.75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</sheetData>
  <mergeCells count="40">
    <mergeCell ref="O2:Q2"/>
    <mergeCell ref="O5:Q5"/>
    <mergeCell ref="C31:D31"/>
    <mergeCell ref="B6:Q6"/>
    <mergeCell ref="A7:Q9"/>
    <mergeCell ref="A11:Q12"/>
    <mergeCell ref="B13:Q14"/>
    <mergeCell ref="B16:J16"/>
    <mergeCell ref="K16:Q16"/>
    <mergeCell ref="B17:J18"/>
    <mergeCell ref="K17:Q17"/>
    <mergeCell ref="K18:Q18"/>
    <mergeCell ref="B19:J19"/>
    <mergeCell ref="K19:Q19"/>
    <mergeCell ref="N4:Q4"/>
    <mergeCell ref="L30:M30"/>
    <mergeCell ref="B29:P29"/>
    <mergeCell ref="B22:B24"/>
    <mergeCell ref="C22:C24"/>
    <mergeCell ref="D22:D24"/>
    <mergeCell ref="E22:E24"/>
    <mergeCell ref="F22:F24"/>
    <mergeCell ref="G22:I22"/>
    <mergeCell ref="J22:M22"/>
    <mergeCell ref="N22:Q22"/>
    <mergeCell ref="G23:G24"/>
    <mergeCell ref="H23:H24"/>
    <mergeCell ref="I23:I24"/>
    <mergeCell ref="J23:J24"/>
    <mergeCell ref="O23:O24"/>
    <mergeCell ref="B20:J20"/>
    <mergeCell ref="K20:Q20"/>
    <mergeCell ref="N23:N24"/>
    <mergeCell ref="B10:Q10"/>
    <mergeCell ref="B28:P28"/>
    <mergeCell ref="M25:M26"/>
    <mergeCell ref="P23:P24"/>
    <mergeCell ref="Q23:Q24"/>
    <mergeCell ref="K24:L24"/>
    <mergeCell ref="K23:L23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colBreaks count="1" manualBreakCount="1">
    <brk id="7" min="20" max="74" man="1"/>
  </colBreaks>
  <drawing r:id="rId2"/>
  <legacyDrawing r:id="rId3"/>
  <oleObjects>
    <mc:AlternateContent xmlns:mc="http://schemas.openxmlformats.org/markup-compatibility/2006">
      <mc:Choice Requires="x14">
        <oleObject progId="Equation.DSMT4" shapeId="4097" r:id="rId4">
          <objectPr defaultSize="0" autoPict="0" r:id="rId5">
            <anchor moveWithCells="1" sizeWithCells="1">
              <from>
                <xdr:col>13</xdr:col>
                <xdr:colOff>238125</xdr:colOff>
                <xdr:row>22</xdr:row>
                <xdr:rowOff>466725</xdr:rowOff>
              </from>
              <to>
                <xdr:col>14</xdr:col>
                <xdr:colOff>9525</xdr:colOff>
                <xdr:row>23</xdr:row>
                <xdr:rowOff>285750</xdr:rowOff>
              </to>
            </anchor>
          </objectPr>
        </oleObject>
      </mc:Choice>
      <mc:Fallback>
        <oleObject progId="Equation.DSMT4" shapeId="4097" r:id="rId4"/>
      </mc:Fallback>
    </mc:AlternateContent>
    <mc:AlternateContent xmlns:mc="http://schemas.openxmlformats.org/markup-compatibility/2006">
      <mc:Choice Requires="x14">
        <oleObject progId="Equation.DSMT4" shapeId="4098" r:id="rId6">
          <objectPr defaultSize="0" autoPict="0" r:id="rId7">
            <anchor moveWithCells="1" sizeWithCells="1">
              <from>
                <xdr:col>12</xdr:col>
                <xdr:colOff>323850</xdr:colOff>
                <xdr:row>23</xdr:row>
                <xdr:rowOff>219075</xdr:rowOff>
              </from>
              <to>
                <xdr:col>13</xdr:col>
                <xdr:colOff>9525</xdr:colOff>
                <xdr:row>23</xdr:row>
                <xdr:rowOff>561975</xdr:rowOff>
              </to>
            </anchor>
          </objectPr>
        </oleObject>
      </mc:Choice>
      <mc:Fallback>
        <oleObject progId="Equation.DSMT4" shapeId="4098" r:id="rId6"/>
      </mc:Fallback>
    </mc:AlternateContent>
    <mc:AlternateContent xmlns:mc="http://schemas.openxmlformats.org/markup-compatibility/2006">
      <mc:Choice Requires="x14">
        <oleObject progId="Equation.DSMT4" shapeId="4099" r:id="rId8">
          <objectPr defaultSize="0" autoPict="0" r:id="rId9">
            <anchor moveWithCells="1" sizeWithCells="1">
              <from>
                <xdr:col>10</xdr:col>
                <xdr:colOff>66675</xdr:colOff>
                <xdr:row>23</xdr:row>
                <xdr:rowOff>114300</xdr:rowOff>
              </from>
              <to>
                <xdr:col>12</xdr:col>
                <xdr:colOff>9525</xdr:colOff>
                <xdr:row>23</xdr:row>
                <xdr:rowOff>704850</xdr:rowOff>
              </to>
            </anchor>
          </objectPr>
        </oleObject>
      </mc:Choice>
      <mc:Fallback>
        <oleObject progId="Equation.DSMT4" shapeId="409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2026-06-03T12:24:36Z</cp:lastPrinted>
  <dcterms:created xsi:type="dcterms:W3CDTF">2011-11-21T16:39:15Z</dcterms:created>
  <dcterms:modified xsi:type="dcterms:W3CDTF">2026-06-03T12:26:10Z</dcterms:modified>
</cp:coreProperties>
</file>