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_plieva\Downloads\"/>
    </mc:Choice>
  </mc:AlternateContent>
  <xr:revisionPtr revIDLastSave="0" documentId="13_ncr:1_{44542C3D-504C-41CE-AD69-71F4E81E6F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мцк" sheetId="4" r:id="rId1"/>
  </sheets>
  <calcPr calcId="181029" refMode="R1C1"/>
</workbook>
</file>

<file path=xl/calcChain.xml><?xml version="1.0" encoding="utf-8"?>
<calcChain xmlns="http://schemas.openxmlformats.org/spreadsheetml/2006/main">
  <c r="K9" i="4" l="1"/>
  <c r="L9" i="4" s="1"/>
  <c r="M9" i="4" s="1"/>
  <c r="N9" i="4" s="1"/>
  <c r="H9" i="4"/>
  <c r="I9" i="4" s="1"/>
  <c r="J9" i="4" s="1"/>
  <c r="N10" i="4" l="1"/>
</calcChain>
</file>

<file path=xl/sharedStrings.xml><?xml version="1.0" encoding="utf-8"?>
<sst xmlns="http://schemas.openxmlformats.org/spreadsheetml/2006/main" count="34" uniqueCount="34">
  <si>
    <t>№</t>
  </si>
  <si>
    <t>Ед. изм</t>
  </si>
  <si>
    <t>Наименование предмета контракта</t>
  </si>
  <si>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</si>
  <si>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</si>
  <si>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</si>
  <si>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</si>
  <si>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Обоснование начальной (максимальной) цены контракта</t>
  </si>
  <si>
    <t>НМЦК, определенная методом сопоставимых рыночных цен (анализа рынка)*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</si>
  <si>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</si>
  <si>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В результате проведенного расчета Н(М)ЦК, ЦКЕП контракта составила, руб.: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</si>
  <si>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</si>
  <si>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</si>
  <si>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</si>
  <si>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</si>
  <si>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</si>
  <si>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>Источник информации о цене (руб./ед.изм.)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</si>
  <si>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</si>
  <si>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Предмет (наименование) закупки</t>
  </si>
  <si>
    <t>закупка расходных материалов</t>
  </si>
  <si>
    <t>Основые характеристики объекта закупки</t>
  </si>
  <si>
    <t>Используемый метод определения НМЦК с обоснованием</t>
  </si>
  <si>
    <t>Метод сопоставимых рыночных цен (анализа рынка)</t>
  </si>
  <si>
    <t>В соответствии с ч.6 статьи 22 Федерального закона от 05.04.2013 №44-ФЗ "О контрактной системе в сфере закупок товаров, работ, услуг для обеспечения государственных и муниципальных нужд " метод сопоставимых рыночных цен (анализа рынка) является приоритетным для определения и обоснования начальной (максимальной) цены контракта</t>
  </si>
  <si>
    <t>Главный специалист ОТЗО ЦТАО</t>
  </si>
  <si>
    <t>Э.А. Гариева</t>
  </si>
  <si>
    <t>Приложение №2  к государственному контракту                                                                   от "___" ______ 2026 №_________</t>
  </si>
  <si>
    <t>в соответствии с государственным контрактом № 79 от 06.05.2026</t>
  </si>
  <si>
    <t>шт.</t>
  </si>
  <si>
    <t>Источник №3 ООО Владикавказский Тасомоторный Парк</t>
  </si>
  <si>
    <t>Источник №2      ООО                  Элит-Авто</t>
  </si>
  <si>
    <t>Источник №          ООО                          ЗАХХОН</t>
  </si>
  <si>
    <t>Совокупность значений, используемых в расчете, при определении Н(М)ЦК считается неоднородной, если коэффицент вариации цены превышает 33%. Как видно из таблицы совокупность значений, используемых в расчете однородна, что удовлетворяет условиям. Вместе с тем, руководствуясь п. 2 ст. 72, п. 3 ст. 219 БК РФ и принимая во внимание доведенные лимиты бюджетных обязательств в   размере 5 612 рублей 00 копеек, начальная максимальная цена контракта установлена в размере 5 612  рублей 00 копеек.</t>
  </si>
  <si>
    <t xml:space="preserve">Поставка стартера на автомобиль (ГАЗ 
АЦ-3,2-40 (433362)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</si>
</sst>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6" fillId="0" borderId="0" xfId="0" applyFont="1"/>
    <xf numFmtId="0" fontId="7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7" fillId="0" borderId="5" xfId="0" applyFont="1" applyBorder="1" applyAlignment="1">
      <alignment vertical="center"/>
    </xf>
    <xf numFmtId="2" fontId="7" fillId="0" borderId="5" xfId="0" applyNumberFormat="1" applyFont="1" applyBorder="1" applyAlignment="1">
      <alignment vertical="center"/>
    </xf>
    <xf numFmtId="0" fontId="6" fillId="0" borderId="5" xfId="0" applyFont="1" applyBorder="1"/>
    <xf numFmtId="4" fontId="7" fillId="0" borderId="5" xfId="0" applyNumberFormat="1" applyFont="1" applyBorder="1"/>
    <xf numFmtId="0" fontId="8" fillId="0" borderId="0" xfId="0" applyFont="1"/>
    <xf numFmtId="2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4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1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right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6" fillId="0" borderId="5" xfId="0" applyFont="1" applyBorder="1"/>
    <xf numFmtId="0" fontId="6" fillId="0" borderId="2" xfId="0" applyFont="1" applyBorder="1"/>
    <xf numFmtId="0" fontId="8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0" fontId="6" fillId="0" borderId="3" xfId="0" applyFont="1" applyBorder="1" applyAlignment="1">
      <alignment horizontal="left" wrapText="1"/>
    </xf>
    <xf numFmtId="2" fontId="1" fillId="2" borderId="1" xfId="0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7</xdr:row>
      <xdr:rowOff>952500</xdr:rowOff>
    </xdr:from>
    <xdr:to>
      <xdr:col>8</xdr:col>
      <xdr:colOff>0</xdr:colOff>
      <xdr:row>7</xdr:row>
      <xdr:rowOff>1304925</xdr:rowOff>
    </xdr:to>
    <xdr:pic>
      <xdr:nvPicPr>
        <xdr:cNvPr id="5363" name="Picture 1">
          <a:extLst>
            <a:ext uri="{FF2B5EF4-FFF2-40B4-BE49-F238E27FC236}">
              <a16:creationId xmlns:a16="http://schemas.microsoft.com/office/drawing/2014/main" id="{00000000-0008-0000-0100-0000F3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00875" y="4371975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7</xdr:row>
      <xdr:rowOff>1238250</xdr:rowOff>
    </xdr:from>
    <xdr:to>
      <xdr:col>8</xdr:col>
      <xdr:colOff>457200</xdr:colOff>
      <xdr:row>7</xdr:row>
      <xdr:rowOff>1466850</xdr:rowOff>
    </xdr:to>
    <xdr:pic>
      <xdr:nvPicPr>
        <xdr:cNvPr id="5364" name="Picture 6">
          <a:extLst>
            <a:ext uri="{FF2B5EF4-FFF2-40B4-BE49-F238E27FC236}">
              <a16:creationId xmlns:a16="http://schemas.microsoft.com/office/drawing/2014/main" id="{00000000-0008-0000-0100-0000F4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24850" y="46577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7</xdr:row>
      <xdr:rowOff>952500</xdr:rowOff>
    </xdr:from>
    <xdr:to>
      <xdr:col>8</xdr:col>
      <xdr:colOff>0</xdr:colOff>
      <xdr:row>7</xdr:row>
      <xdr:rowOff>1304925</xdr:rowOff>
    </xdr:to>
    <xdr:pic>
      <xdr:nvPicPr>
        <xdr:cNvPr id="5365" name="Picture 1">
          <a:extLst>
            <a:ext uri="{FF2B5EF4-FFF2-40B4-BE49-F238E27FC236}">
              <a16:creationId xmlns:a16="http://schemas.microsoft.com/office/drawing/2014/main" id="{00000000-0008-0000-0100-0000F5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91375" y="4371975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7</xdr:row>
      <xdr:rowOff>1238250</xdr:rowOff>
    </xdr:from>
    <xdr:to>
      <xdr:col>8</xdr:col>
      <xdr:colOff>457200</xdr:colOff>
      <xdr:row>7</xdr:row>
      <xdr:rowOff>1466850</xdr:rowOff>
    </xdr:to>
    <xdr:pic>
      <xdr:nvPicPr>
        <xdr:cNvPr id="5366" name="Picture 6">
          <a:extLst>
            <a:ext uri="{FF2B5EF4-FFF2-40B4-BE49-F238E27FC236}">
              <a16:creationId xmlns:a16="http://schemas.microsoft.com/office/drawing/2014/main" id="{00000000-0008-0000-0100-0000F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24850" y="46577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7</xdr:row>
      <xdr:rowOff>952500</xdr:rowOff>
    </xdr:from>
    <xdr:to>
      <xdr:col>10</xdr:col>
      <xdr:colOff>0</xdr:colOff>
      <xdr:row>7</xdr:row>
      <xdr:rowOff>1304925</xdr:rowOff>
    </xdr:to>
    <xdr:pic>
      <xdr:nvPicPr>
        <xdr:cNvPr id="5367" name="Picture 1">
          <a:extLst>
            <a:ext uri="{FF2B5EF4-FFF2-40B4-BE49-F238E27FC236}">
              <a16:creationId xmlns:a16="http://schemas.microsoft.com/office/drawing/2014/main" id="{00000000-0008-0000-0100-0000F7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67800" y="437197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7</xdr:row>
      <xdr:rowOff>923925</xdr:rowOff>
    </xdr:from>
    <xdr:to>
      <xdr:col>8</xdr:col>
      <xdr:colOff>1019175</xdr:colOff>
      <xdr:row>7</xdr:row>
      <xdr:rowOff>1362075</xdr:rowOff>
    </xdr:to>
    <xdr:pic>
      <xdr:nvPicPr>
        <xdr:cNvPr id="5368" name="Picture 2">
          <a:extLst>
            <a:ext uri="{FF2B5EF4-FFF2-40B4-BE49-F238E27FC236}">
              <a16:creationId xmlns:a16="http://schemas.microsoft.com/office/drawing/2014/main" id="{00000000-0008-0000-0100-0000F8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039100" y="43434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7</xdr:row>
      <xdr:rowOff>1600200</xdr:rowOff>
    </xdr:from>
    <xdr:to>
      <xdr:col>10</xdr:col>
      <xdr:colOff>1504950</xdr:colOff>
      <xdr:row>7</xdr:row>
      <xdr:rowOff>1962150</xdr:rowOff>
    </xdr:to>
    <xdr:pic>
      <xdr:nvPicPr>
        <xdr:cNvPr id="5369" name="Picture 5">
          <a:extLst>
            <a:ext uri="{FF2B5EF4-FFF2-40B4-BE49-F238E27FC236}">
              <a16:creationId xmlns:a16="http://schemas.microsoft.com/office/drawing/2014/main" id="{00000000-0008-0000-0100-0000F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020300" y="501967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7</xdr:row>
      <xdr:rowOff>1238250</xdr:rowOff>
    </xdr:from>
    <xdr:to>
      <xdr:col>10</xdr:col>
      <xdr:colOff>457200</xdr:colOff>
      <xdr:row>7</xdr:row>
      <xdr:rowOff>1466850</xdr:rowOff>
    </xdr:to>
    <xdr:pic>
      <xdr:nvPicPr>
        <xdr:cNvPr id="5370" name="Picture 6">
          <a:extLst>
            <a:ext uri="{FF2B5EF4-FFF2-40B4-BE49-F238E27FC236}">
              <a16:creationId xmlns:a16="http://schemas.microsoft.com/office/drawing/2014/main" id="{00000000-0008-0000-0100-0000FA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306050" y="46577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9"/>
  <sheetViews>
    <sheetView tabSelected="1" view="pageBreakPreview" topLeftCell="A7" zoomScaleNormal="100" zoomScaleSheetLayoutView="100" workbookViewId="0">
      <selection activeCell="B9" sqref="B9"/>
    </sheetView>
  </sheetViews>
  <sheetFormatPr defaultColWidth="9.140625" defaultRowHeight="12.75" x14ac:dyDescent="0.2"/>
  <cols>
    <col min="1" max="1" width="3.140625" style="2" customWidth="1"/>
    <col min="2" max="2" width="40.42578125" style="2" customWidth="1"/>
    <col min="3" max="3" width="6" style="2" customWidth="1"/>
    <col min="4" max="4" width="9" style="2" customWidth="1"/>
    <col min="5" max="5" width="16.85546875" style="2" customWidth="1"/>
    <col min="6" max="6" width="16.7109375" style="2" customWidth="1"/>
    <col min="7" max="7" width="15.42578125" style="2" customWidth="1"/>
    <col min="8" max="8" width="15.5703125" style="2" customWidth="1"/>
    <col min="9" max="9" width="15.42578125" style="2" customWidth="1"/>
    <col min="10" max="10" width="14.28515625" style="2" customWidth="1"/>
    <col min="11" max="11" width="28" style="2" customWidth="1"/>
    <col min="12" max="12" width="13.5703125" style="2" customWidth="1"/>
    <col min="13" max="13" width="9.42578125" style="2" bestFit="1" customWidth="1"/>
    <col min="14" max="14" width="13.85546875" style="2" customWidth="1"/>
    <col min="15" max="16384" width="9.140625" style="2"/>
  </cols>
  <sheetData>
    <row r="1" spans="1:29" ht="48" customHeight="1" x14ac:dyDescent="0.25">
      <c r="A1" s="10"/>
      <c r="B1" s="14"/>
      <c r="C1" s="14"/>
      <c r="D1" s="10"/>
      <c r="E1" s="10"/>
      <c r="F1" s="10"/>
      <c r="G1" s="10"/>
      <c r="H1" s="10"/>
      <c r="I1" s="10"/>
      <c r="J1" s="10"/>
      <c r="K1" s="24" t="s">
        <v>26</v>
      </c>
      <c r="L1" s="24"/>
      <c r="M1" s="24"/>
      <c r="N1" s="24"/>
      <c r="O1" s="4"/>
      <c r="P1" s="4"/>
      <c r="Q1" s="4"/>
      <c r="R1" s="4"/>
      <c r="S1" s="4"/>
      <c r="T1" s="4"/>
      <c r="U1" s="4"/>
      <c r="V1" s="4"/>
      <c r="W1" s="5"/>
      <c r="X1" s="5"/>
      <c r="Y1" s="5"/>
      <c r="Z1" s="5"/>
      <c r="AA1" s="5"/>
      <c r="AB1" s="5"/>
      <c r="AC1" s="5"/>
    </row>
    <row r="2" spans="1:29" ht="21.75" customHeight="1" x14ac:dyDescent="0.2">
      <c r="A2" s="25" t="s">
        <v>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27.75" customHeight="1" x14ac:dyDescent="0.2">
      <c r="A3" s="36" t="s">
        <v>18</v>
      </c>
      <c r="B3" s="37"/>
      <c r="C3" s="33" t="s">
        <v>19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1:29" ht="30" customHeight="1" x14ac:dyDescent="0.2">
      <c r="A4" s="36" t="s">
        <v>20</v>
      </c>
      <c r="B4" s="37"/>
      <c r="C4" s="33" t="s">
        <v>27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29" ht="39" customHeight="1" x14ac:dyDescent="0.2">
      <c r="A5" s="39" t="s">
        <v>21</v>
      </c>
      <c r="B5" s="40"/>
      <c r="C5" s="38" t="s">
        <v>22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7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1:29" ht="63.75" customHeight="1" x14ac:dyDescent="0.2">
      <c r="A6" s="25"/>
      <c r="B6" s="41"/>
      <c r="C6" s="38" t="s">
        <v>23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7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customHeight="1" x14ac:dyDescent="0.2">
      <c r="A7" s="45" t="s">
        <v>0</v>
      </c>
      <c r="B7" s="28" t="s">
        <v>2</v>
      </c>
      <c r="C7" s="28" t="s">
        <v>1</v>
      </c>
      <c r="D7" s="29" t="s">
        <v>3</v>
      </c>
      <c r="E7" s="29" t="s">
        <v>16</v>
      </c>
      <c r="F7" s="29"/>
      <c r="G7" s="29"/>
      <c r="H7" s="44" t="s">
        <v>14</v>
      </c>
      <c r="I7" s="44"/>
      <c r="J7" s="44"/>
      <c r="K7" s="30" t="s">
        <v>8</v>
      </c>
      <c r="L7" s="31"/>
      <c r="M7" s="31"/>
      <c r="N7" s="32"/>
    </row>
    <row r="8" spans="1:29" ht="159" customHeight="1" thickBot="1" x14ac:dyDescent="0.25">
      <c r="A8" s="45"/>
      <c r="B8" s="28"/>
      <c r="C8" s="28"/>
      <c r="D8" s="29"/>
      <c r="E8" s="20" t="s">
        <v>31</v>
      </c>
      <c r="F8" s="20" t="s">
        <v>30</v>
      </c>
      <c r="G8" s="20" t="s">
        <v>29</v>
      </c>
      <c r="H8" s="23" t="s">
        <v>6</v>
      </c>
      <c r="I8" s="23" t="s">
        <v>4</v>
      </c>
      <c r="J8" s="23" t="s">
        <v>5</v>
      </c>
      <c r="K8" s="1" t="s">
        <v>17</v>
      </c>
      <c r="L8" s="3" t="s">
        <v>11</v>
      </c>
      <c r="M8" s="3" t="s">
        <v>12</v>
      </c>
      <c r="N8" s="3" t="s">
        <v>13</v>
      </c>
    </row>
    <row r="9" spans="1:29" s="19" customFormat="1" ht="53.25" customHeight="1" thickBot="1" x14ac:dyDescent="0.3">
      <c r="A9" s="15">
        <v>1</v>
      </c>
      <c r="B9" s="16" t="s">
        <v>33</v>
      </c>
      <c r="C9" s="17" t="s">
        <v>28</v>
      </c>
      <c r="D9" s="22">
        <v>1</v>
      </c>
      <c r="E9" s="18">
        <v>5612</v>
      </c>
      <c r="F9" s="11">
        <v>6600</v>
      </c>
      <c r="G9" s="21">
        <v>6600</v>
      </c>
      <c r="H9" s="12">
        <f t="shared" ref="H9" si="0">AVERAGE(E9:G9)</f>
        <v>6270.666666666667</v>
      </c>
      <c r="I9" s="13">
        <f t="shared" ref="I9" si="1">SQRT(((SUM((POWER(E9-H9,2)),(POWER(F9-H9,2)),(POWER(G9-H9,2)))/(COLUMNS(E9:G9)-1))))</f>
        <v>570.42206595935022</v>
      </c>
      <c r="J9" s="13">
        <f t="shared" ref="J9" si="2">I9/H9*100</f>
        <v>9.0966733886777096</v>
      </c>
      <c r="K9" s="12">
        <f t="shared" ref="K9" si="3">((D9/3)*(SUM(E9:G9)))</f>
        <v>6270.6666666666661</v>
      </c>
      <c r="L9" s="11">
        <f t="shared" ref="L9" si="4">K9/D9</f>
        <v>6270.6666666666661</v>
      </c>
      <c r="M9" s="11">
        <f t="shared" ref="M9" si="5">ROUND(L9,2)</f>
        <v>6270.67</v>
      </c>
      <c r="N9" s="12">
        <f t="shared" ref="N9" si="6">M9*D9</f>
        <v>6270.67</v>
      </c>
    </row>
    <row r="10" spans="1:29" ht="15.75" customHeight="1" x14ac:dyDescent="0.2">
      <c r="A10" s="42" t="s">
        <v>10</v>
      </c>
      <c r="B10" s="42"/>
      <c r="C10" s="42"/>
      <c r="D10" s="42"/>
      <c r="E10" s="42"/>
      <c r="F10" s="42"/>
      <c r="G10" s="42"/>
      <c r="H10" s="6"/>
      <c r="I10" s="6"/>
      <c r="J10" s="6"/>
      <c r="K10" s="7"/>
      <c r="L10" s="8"/>
      <c r="M10" s="8"/>
      <c r="N10" s="9">
        <f>SUM(N9:N9)</f>
        <v>6270.67</v>
      </c>
    </row>
    <row r="11" spans="1:29" ht="36" customHeight="1" x14ac:dyDescent="0.2">
      <c r="A11" s="43" t="s">
        <v>9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1:29" x14ac:dyDescent="0.2">
      <c r="A12" s="2" t="s">
        <v>15</v>
      </c>
    </row>
    <row r="14" spans="1:29" ht="53.25" customHeight="1" x14ac:dyDescent="0.25">
      <c r="B14" s="26" t="s">
        <v>32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8" spans="5:11" ht="15.75" x14ac:dyDescent="0.25">
      <c r="E18" s="10"/>
      <c r="F18" s="10"/>
      <c r="G18" s="10"/>
      <c r="H18" s="10"/>
      <c r="I18" s="10"/>
      <c r="J18" s="10"/>
      <c r="K18" s="10"/>
    </row>
    <row r="19" spans="5:11" ht="15.75" x14ac:dyDescent="0.25">
      <c r="E19" s="27" t="s">
        <v>24</v>
      </c>
      <c r="F19" s="27"/>
      <c r="G19" s="10"/>
      <c r="H19" s="10"/>
      <c r="I19" s="10"/>
      <c r="J19" s="27" t="s">
        <v>25</v>
      </c>
      <c r="K19" s="27"/>
    </row>
  </sheetData>
  <mergeCells count="21">
    <mergeCell ref="A11:K11"/>
    <mergeCell ref="C6:N6"/>
    <mergeCell ref="H7:J7"/>
    <mergeCell ref="A7:A8"/>
    <mergeCell ref="E7:G7"/>
    <mergeCell ref="K1:N1"/>
    <mergeCell ref="A2:N2"/>
    <mergeCell ref="B14:N14"/>
    <mergeCell ref="E19:F19"/>
    <mergeCell ref="J19:K19"/>
    <mergeCell ref="B7:B8"/>
    <mergeCell ref="C7:C8"/>
    <mergeCell ref="D7:D8"/>
    <mergeCell ref="K7:N7"/>
    <mergeCell ref="C3:N3"/>
    <mergeCell ref="C4:N4"/>
    <mergeCell ref="A3:B3"/>
    <mergeCell ref="A4:B4"/>
    <mergeCell ref="C5:N5"/>
    <mergeCell ref="A5:B6"/>
    <mergeCell ref="A10:G10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Лаура В. Плиева</cp:lastModifiedBy>
  <cp:lastPrinted>2026-06-08T07:31:37Z</cp:lastPrinted>
  <dcterms:created xsi:type="dcterms:W3CDTF">2014-01-15T18:15:09Z</dcterms:created>
  <dcterms:modified xsi:type="dcterms:W3CDTF">2026-06-26T15:35:50Z</dcterms:modified>
</cp:coreProperties>
</file>