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5.133\shareusers\Buh-Zakupki\2026\1ЗАЯВКИ\Цветкова - ж-л Информатики и ее № 2 (.......)\"/>
    </mc:Choice>
  </mc:AlternateContent>
  <xr:revisionPtr revIDLastSave="0" documentId="13_ncr:1_{D3D77B64-04EB-464C-93F7-FF186A70EAB0}" xr6:coauthVersionLast="36" xr6:coauthVersionMax="47" xr10:uidLastSave="{00000000-0000-0000-0000-000000000000}"/>
  <bookViews>
    <workbookView xWindow="0" yWindow="0" windowWidth="28800" windowHeight="13425" tabRatio="832" activeTab="1" xr2:uid="{00000000-000D-0000-FFFF-FFFF00000000}"/>
  </bookViews>
  <sheets>
    <sheet name="обоснование НМЦК" sheetId="8" r:id="rId1"/>
    <sheet name="НМЦК" sheetId="20" r:id="rId2"/>
  </sheets>
  <definedNames>
    <definedName name="_xlnm._FilterDatabase" localSheetId="1" hidden="1">НМЦК!$A$9:$N$10</definedName>
  </definedNames>
  <calcPr calcId="191029" iterateDelta="1E-4" fullPrecision="0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2" i="20" l="1"/>
  <c r="P11" i="20"/>
  <c r="G10" i="20" l="1"/>
  <c r="J10" i="20" s="1"/>
  <c r="K10" i="20" s="1"/>
  <c r="L10" i="20"/>
  <c r="N10" i="20" l="1"/>
  <c r="M10" i="20"/>
  <c r="O10" i="20" l="1"/>
  <c r="P10" i="20" s="1"/>
</calcChain>
</file>

<file path=xl/sharedStrings.xml><?xml version="1.0" encoding="utf-8"?>
<sst xmlns="http://schemas.openxmlformats.org/spreadsheetml/2006/main" count="48" uniqueCount="46">
  <si>
    <t>(предмет контракта)</t>
  </si>
  <si>
    <t>Основные характеристики объекта закупки</t>
  </si>
  <si>
    <t>Используемый метод определения НМЦК с обоснованием:</t>
  </si>
  <si>
    <t>Работник контрактной службы</t>
  </si>
  <si>
    <t>№ п/п</t>
  </si>
  <si>
    <t>Среднее квадратичное отклонение</t>
  </si>
  <si>
    <t>Определение однородности совокупности значений выявленных цен</t>
  </si>
  <si>
    <t>Наименование товара (работы, услуги)</t>
  </si>
  <si>
    <t>&lt;ц&gt; - средн. арифм. величина цены единицы прод-ции, руб.</t>
  </si>
  <si>
    <t>Обоснование начальной (максимальной) цены контракта (НМЦК)</t>
  </si>
  <si>
    <t>Номер источника ценовой информации (ИЦИ №i) и цена единицы товара, работы, услуги, представленная i-тым ИЦИ (Цi), руб.</t>
  </si>
  <si>
    <t>n - кол-во значений, используемых в расчете</t>
  </si>
  <si>
    <t>=8 (с учётом округления до двух знаков после запятой)</t>
  </si>
  <si>
    <t>Основные характеристики объекта закупки:</t>
  </si>
  <si>
    <t>Используемый метод определения НМЦК:</t>
  </si>
  <si>
    <t>Расчёт НМЦК:</t>
  </si>
  <si>
    <t>метод сопоставимых рыночных цен (анализа рынка)</t>
  </si>
  <si>
    <r>
      <t xml:space="preserve">V - коэф-нт вариации </t>
    </r>
    <r>
      <rPr>
        <i/>
        <sz val="10"/>
        <rFont val="Times New Roman"/>
        <family val="1"/>
        <charset val="204"/>
      </rPr>
      <t>(не должен превышать 33%)</t>
    </r>
  </si>
  <si>
    <t xml:space="preserve">v - кол-во (объем) закупаемого товара (работы, услуги) </t>
  </si>
  <si>
    <r>
      <t xml:space="preserve">НМЦКрын., руб. (определение и обоснование НМЦК представлено в </t>
    </r>
    <r>
      <rPr>
        <sz val="12"/>
        <color rgb="FF000000"/>
        <rFont val="Times New Roman"/>
        <family val="1"/>
        <charset val="204"/>
      </rPr>
      <t>Приложении № 1)</t>
    </r>
  </si>
  <si>
    <t>ОКПД 2</t>
  </si>
  <si>
    <t>7=4+5+6</t>
  </si>
  <si>
    <t>9 = кол-во ответов ИЦИ</t>
  </si>
  <si>
    <t>10= 7/9</t>
  </si>
  <si>
    <t>10 (округл)</t>
  </si>
  <si>
    <t>Ведущий специалист отдела закупочнлый деятельности</t>
  </si>
  <si>
    <t>КП 1 (Без НДС)</t>
  </si>
  <si>
    <t>КП 2 (Без НДС)</t>
  </si>
  <si>
    <t>КП 3 (Без НДС)</t>
  </si>
  <si>
    <t>НМЦК  с учетом НДС:</t>
  </si>
  <si>
    <t>НДС 10%:</t>
  </si>
  <si>
    <t xml:space="preserve">
НМЦК с НДС </t>
  </si>
  <si>
    <t>Цена за 1 ед. изм, с учетом НДС</t>
  </si>
  <si>
    <t>14=10+13</t>
  </si>
  <si>
    <t>15=14*8</t>
  </si>
  <si>
    <t>НДС 10%</t>
  </si>
  <si>
    <t>58.14.19.000 - Журналы печатные прочие и периодические издания</t>
  </si>
  <si>
    <t>В соответствии с Техническим заданием</t>
  </si>
  <si>
    <t>__________ Некоз И.Э./ (подпись/ФИО)</t>
  </si>
  <si>
    <t>Исполнитель: ________ (ФИО), контактный тел. 13-23</t>
  </si>
  <si>
    <t>13=10*0,1</t>
  </si>
  <si>
    <r>
      <rPr>
        <sz val="10"/>
        <rFont val="Times New Roman"/>
        <family val="1"/>
        <charset val="204"/>
      </rPr>
      <t>58.14.19.000</t>
    </r>
    <r>
      <rPr>
        <b/>
        <i/>
        <sz val="10"/>
        <rFont val="Times New Roman"/>
        <family val="1"/>
        <charset val="204"/>
      </rPr>
      <t xml:space="preserve"> </t>
    </r>
  </si>
  <si>
    <t>Определение начальной (максимальной) цены договора осуществлялось с применением метода анализа рыночной стоимости закупаемых товаров, работ, услуг на основании анализа действующих цен на Услуги различных подрядчиков, отвечающих требованиям заказчика.                                                                  В целях экономии денежных средств закупка будет проведена по коммерческому предложению с наименьшей из предложенных цен</t>
  </si>
  <si>
    <t>Дата подготовки обоснования НМЦК: 29.06.2026</t>
  </si>
  <si>
    <t xml:space="preserve">Оказание услуг по изданию и доставке научного журнала "Информатика и ее применения", издаваемого ФИЦ ИУ РАН (№ 2 тома 20 за 2026 год)  </t>
  </si>
  <si>
    <r>
      <t xml:space="preserve">Начальная (максимальная) цена контракта определена Заказчиком  в сумме 275 990,00 (Двести семьдесят пять тысяч девятьсот девяносто) рублей 00 копеек, в т.ч. НДС 10%.  Цена приведена к условиям с учетом НДС 10% в соответствии с </t>
    </r>
    <r>
      <rPr>
        <sz val="10"/>
        <color theme="1"/>
        <rFont val="Times New Roman"/>
        <family val="1"/>
        <charset val="204"/>
      </rPr>
      <t>постановлением Правительства РФ от 23.01.2003  N 41 "О перечне видов периодических печатных изданий и книжной продукции, связанной с образованием, наукой и культурой, облагаемых при их реализации налогом на добавленную стоимость по ставке 10 процентов"</t>
    </r>
    <r>
      <rPr>
        <sz val="10"/>
        <rFont val="Times New Roman"/>
        <family val="1"/>
        <charset val="204"/>
      </rPr>
      <t xml:space="preserve">).
Расчет выполнен на основании методических рекомендации по применению методов определения начальной (максимальной) цены контракта, утвержденных приказом Министерства экономического развития Российской Федерации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 методом сопоставимых рыночных цен (анализ рынка).
           В целях получения ценовой информации Заказчик  направил запрос поставщикам, осуществил сбор и анализ общедоступной ценовой информации  и определил НМЦК в соответствии с п.3.7.4.1, п.3.19, п.3.21  Методических рекомендаций.
НМЦК рын - определяемая методом сопоставимых рыночных цен (анализа рынка);
v - количество закупаемых услуг -1,
n - количество значений, используемых в расчете  -  3 значения,
i - номер источника ценовой информации;
цi - цена единицы товара, представленная в источнике с номером i, скорректированная с учетом коэффициентов (индексов), применяемых для пересчета цен товаров с учетом различий в характеристиках товаров, коммерческих и (или) финансовых условий поставок товаров,  определяемых в соответствии с пунктом 3.17  Рекомендаций.
</t>
    </r>
    <r>
      <rPr>
        <i/>
        <sz val="10"/>
        <rFont val="Times New Roman"/>
        <family val="1"/>
        <charset val="204"/>
      </rPr>
      <t xml:space="preserve">В целях экономии денежных средств закупка будет проведена по коммерческому предложению с наименьшей из предложенных цен - </t>
    </r>
    <r>
      <rPr>
        <b/>
        <i/>
        <sz val="10"/>
        <rFont val="Times New Roman"/>
        <family val="1"/>
        <charset val="204"/>
      </rPr>
      <t>237 200,00</t>
    </r>
    <r>
      <rPr>
        <i/>
        <sz val="10"/>
        <rFont val="Times New Roman"/>
        <family val="1"/>
        <charset val="204"/>
      </rPr>
      <t xml:space="preserve"> (Двести тридцать семь тысяч двести) рублей 00 копеек,  без НДС.</t>
    </r>
    <r>
      <rPr>
        <sz val="10"/>
        <rFont val="Times New Roman"/>
        <family val="1"/>
        <charset val="204"/>
      </rPr>
      <t xml:space="preserve">
Ведущий специалист отдела закупочнлый деятельности
ФИЦ ИУ РАН                                               ______________Некоз Ирина Эдуардовна  29.06.2026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</si>
</sst>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2" fillId="0" borderId="0" xfId="0" applyFont="1"/>
    <xf numFmtId="2" fontId="9" fillId="0" borderId="0" xfId="0" applyNumberFormat="1" applyFont="1" applyAlignment="1">
      <alignment horizontal="center" vertical="center"/>
    </xf>
    <xf numFmtId="2" fontId="13" fillId="0" borderId="11" xfId="0" applyNumberFormat="1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2" fontId="16" fillId="0" borderId="13" xfId="0" applyNumberFormat="1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10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 textRotation="90" wrapText="1"/>
    </xf>
    <xf numFmtId="2" fontId="14" fillId="0" borderId="2" xfId="0" applyNumberFormat="1" applyFont="1" applyBorder="1" applyAlignment="1">
      <alignment horizontal="center" vertical="center" textRotation="90" wrapText="1"/>
    </xf>
    <xf numFmtId="0" fontId="16" fillId="0" borderId="6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2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14" fontId="7" fillId="0" borderId="0" xfId="0" applyNumberFormat="1" applyFont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4" fontId="11" fillId="0" borderId="8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11" fillId="0" borderId="0" xfId="0" applyFont="1" applyAlignment="1">
      <alignment horizontal="left" vertical="top" wrapText="1"/>
    </xf>
    <xf numFmtId="0" fontId="13" fillId="0" borderId="1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textRotation="90" wrapText="1"/>
    </xf>
    <xf numFmtId="0" fontId="13" fillId="0" borderId="8" xfId="0" applyFont="1" applyBorder="1" applyAlignment="1">
      <alignment horizontal="center" vertical="center" textRotation="90" wrapText="1"/>
    </xf>
    <xf numFmtId="4" fontId="13" fillId="0" borderId="2" xfId="0" applyNumberFormat="1" applyFont="1" applyBorder="1" applyAlignment="1">
      <alignment horizontal="center" vertical="center" wrapText="1"/>
    </xf>
    <xf numFmtId="4" fontId="13" fillId="0" borderId="8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133350</xdr:colOff>
      <xdr:row>7</xdr:row>
      <xdr:rowOff>571500</xdr:rowOff>
    </xdr:from>
    <xdr:to>
      <xdr:col>6</xdr:col>
      <xdr:colOff>524256</xdr:colOff>
      <xdr:row>7</xdr:row>
      <xdr:rowOff>819150</xdr:rowOff>
    </xdr:to>
    <xdr:pic>
      <xdr:nvPicPr>
        <xdr:cNvPr id="19105" name="Рисунок 1" descr="C:\Temp\KClipboardExport\l41eo45a.gif">
          <a:extLst>
            <a:ext uri="{FF2B5EF4-FFF2-40B4-BE49-F238E27FC236}">
              <a16:creationId xmlns:a16="http://schemas.microsoft.com/office/drawing/2014/main" id="{00000000-0008-0000-0100-0000A1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68182" t="17999" b="24001"/>
        <a:stretch>
          <a:fillRect/>
        </a:stretch>
      </xdr:blipFill>
      <xdr:spPr bwMode="auto">
        <a:xfrm>
          <a:off x="3705225" y="3810000"/>
          <a:ext cx="390906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28575</xdr:colOff>
      <xdr:row>7</xdr:row>
      <xdr:rowOff>828674</xdr:rowOff>
    </xdr:from>
    <xdr:to>
      <xdr:col>11</xdr:col>
      <xdr:colOff>868680</xdr:colOff>
      <xdr:row>7</xdr:row>
      <xdr:rowOff>1219199</xdr:rowOff>
    </xdr:to>
    <xdr:pic>
      <xdr:nvPicPr>
        <xdr:cNvPr id="19106" name="Picture 21" descr="C:\Temp\KClipboardExport\sssqsznq.gif">
          <a:extLst>
            <a:ext uri="{FF2B5EF4-FFF2-40B4-BE49-F238E27FC236}">
              <a16:creationId xmlns:a16="http://schemas.microsoft.com/office/drawing/2014/main" id="{00000000-0008-0000-0100-0000A2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000875" y="4067174"/>
          <a:ext cx="84010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66675</xdr:colOff>
      <xdr:row>7</xdr:row>
      <xdr:rowOff>923925</xdr:rowOff>
    </xdr:from>
    <xdr:to>
      <xdr:col>12</xdr:col>
      <xdr:colOff>709803</xdr:colOff>
      <xdr:row>7</xdr:row>
      <xdr:rowOff>1247775</xdr:rowOff>
    </xdr:to>
    <xdr:pic>
      <xdr:nvPicPr>
        <xdr:cNvPr id="19107" name="Picture 19" descr="C:\Temp\KClipboardExport\8c4wnzhy.gif">
          <a:extLst>
            <a:ext uri="{FF2B5EF4-FFF2-40B4-BE49-F238E27FC236}">
              <a16:creationId xmlns:a16="http://schemas.microsoft.com/office/drawing/2014/main" id="{00000000-0008-0000-0100-0000A3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915275" y="4162425"/>
          <a:ext cx="643128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112644</xdr:colOff>
      <xdr:row>6</xdr:row>
      <xdr:rowOff>818321</xdr:rowOff>
    </xdr:from>
    <xdr:to>
      <xdr:col>15</xdr:col>
      <xdr:colOff>972942</xdr:colOff>
      <xdr:row>7</xdr:row>
      <xdr:rowOff>351596</xdr:rowOff>
    </xdr:to>
    <xdr:pic>
      <xdr:nvPicPr>
        <xdr:cNvPr id="19109" name="Picture 1" descr="C:\Temp\KClipboardExport\7d4qbwfz.gif">
          <a:extLst>
            <a:ext uri="{FF2B5EF4-FFF2-40B4-BE49-F238E27FC236}">
              <a16:creationId xmlns:a16="http://schemas.microsoft.com/office/drawing/2014/main" id="{00000000-0008-0000-0100-0000A5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13635"/>
        <a:stretch>
          <a:fillRect/>
        </a:stretch>
      </xdr:blipFill>
      <xdr:spPr bwMode="auto">
        <a:xfrm>
          <a:off x="12801601" y="3650973"/>
          <a:ext cx="860298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341657</xdr:colOff>
      <xdr:row>6</xdr:row>
      <xdr:rowOff>358223</xdr:rowOff>
    </xdr:from>
    <xdr:to>
      <xdr:col>15</xdr:col>
      <xdr:colOff>812573</xdr:colOff>
      <xdr:row>6</xdr:row>
      <xdr:rowOff>624923</xdr:rowOff>
    </xdr:to>
    <xdr:pic>
      <xdr:nvPicPr>
        <xdr:cNvPr id="19111" name="Picture 1" descr="C:\Temp\KClipboardExport\7d4qbwfz.gif">
          <a:extLst>
            <a:ext uri="{FF2B5EF4-FFF2-40B4-BE49-F238E27FC236}">
              <a16:creationId xmlns:a16="http://schemas.microsoft.com/office/drawing/2014/main" id="{00000000-0008-0000-0100-0000A7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13635" r="56836" b="28496"/>
        <a:stretch>
          <a:fillRect/>
        </a:stretch>
      </xdr:blipFill>
      <xdr:spPr bwMode="auto">
        <a:xfrm>
          <a:off x="13030614" y="3190875"/>
          <a:ext cx="470916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217487</xdr:colOff>
      <xdr:row>20</xdr:row>
      <xdr:rowOff>136524</xdr:rowOff>
    </xdr:from>
    <xdr:to>
      <xdr:col>1</xdr:col>
      <xdr:colOff>1393634</xdr:colOff>
      <xdr:row>24</xdr:row>
      <xdr:rowOff>92074</xdr:rowOff>
    </xdr:to>
    <xdr:pic>
      <xdr:nvPicPr>
        <xdr:cNvPr id="19122" name="Picture 690" descr="http://naiz.org/fz44/nmc/nmck.png">
          <a:extLst>
            <a:ext uri="{FF2B5EF4-FFF2-40B4-BE49-F238E27FC236}">
              <a16:creationId xmlns:a16="http://schemas.microsoft.com/office/drawing/2014/main" id="{00000000-0008-0000-0100-0000B2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17487" y="9947274"/>
          <a:ext cx="1604772" cy="5905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B15"/>
  <sheetViews>
    <sheetView zoomScaleNormal="100" workbookViewId="0">
      <selection activeCell="A2" sqref="A2:B2"/>
    </sheetView>
  </sheetViews>
  <sheetFormatPr defaultColWidth="9.140625" defaultRowHeight="15" x14ac:dyDescent="0.25"/>
  <cols>
    <col min="1" max="1" width="36.140625" style="3" customWidth="1"/>
    <col min="2" max="2" width="49" style="2" customWidth="1"/>
    <col min="3" max="16384" width="9.140625" style="1"/>
  </cols>
  <sheetData>
    <row r="1" spans="1:2" ht="25.5" customHeight="1" x14ac:dyDescent="0.25">
      <c r="A1" s="47" t="s">
        <v>9</v>
      </c>
      <c r="B1" s="48"/>
    </row>
    <row r="2" spans="1:2" ht="54.75" customHeight="1" x14ac:dyDescent="0.25">
      <c r="A2" s="47" t="s">
        <v>44</v>
      </c>
      <c r="B2" s="48"/>
    </row>
    <row r="3" spans="1:2" ht="15.75" x14ac:dyDescent="0.25">
      <c r="A3" s="49" t="s">
        <v>0</v>
      </c>
      <c r="B3" s="49"/>
    </row>
    <row r="4" spans="1:2" ht="86.25" customHeight="1" x14ac:dyDescent="0.25">
      <c r="A4" s="4" t="s">
        <v>1</v>
      </c>
      <c r="B4" s="30" t="s">
        <v>37</v>
      </c>
    </row>
    <row r="5" spans="1:2" ht="304.5" customHeight="1" x14ac:dyDescent="0.25">
      <c r="A5" s="4" t="s">
        <v>2</v>
      </c>
      <c r="B5" s="30" t="s">
        <v>42</v>
      </c>
    </row>
    <row r="6" spans="1:2" ht="91.5" customHeight="1" x14ac:dyDescent="0.25">
      <c r="A6" s="30" t="s">
        <v>19</v>
      </c>
      <c r="B6" s="40">
        <v>237200</v>
      </c>
    </row>
    <row r="7" spans="1:2" ht="29.25" customHeight="1" x14ac:dyDescent="0.25">
      <c r="A7" s="50" t="s">
        <v>43</v>
      </c>
      <c r="B7" s="51"/>
    </row>
    <row r="8" spans="1:2" ht="15.75" x14ac:dyDescent="0.25">
      <c r="A8" s="5"/>
      <c r="B8" s="5"/>
    </row>
    <row r="9" spans="1:2" ht="15.75" x14ac:dyDescent="0.25">
      <c r="A9" s="44" t="s">
        <v>3</v>
      </c>
      <c r="B9" s="44"/>
    </row>
    <row r="10" spans="1:2" ht="15.75" x14ac:dyDescent="0.25">
      <c r="A10" s="5"/>
      <c r="B10" s="5"/>
    </row>
    <row r="11" spans="1:2" ht="15.75" x14ac:dyDescent="0.25">
      <c r="A11" s="52" t="s">
        <v>25</v>
      </c>
      <c r="B11" s="33" t="s">
        <v>38</v>
      </c>
    </row>
    <row r="12" spans="1:2" ht="15.75" x14ac:dyDescent="0.25">
      <c r="A12" s="52"/>
      <c r="B12" s="34">
        <v>46202</v>
      </c>
    </row>
    <row r="13" spans="1:2" ht="15.75" x14ac:dyDescent="0.25">
      <c r="A13" s="32"/>
      <c r="B13" s="5"/>
    </row>
    <row r="14" spans="1:2" ht="15.75" x14ac:dyDescent="0.25">
      <c r="A14" s="6"/>
      <c r="B14" s="5"/>
    </row>
    <row r="15" spans="1:2" ht="29.25" customHeight="1" x14ac:dyDescent="0.25">
      <c r="A15" s="45" t="s">
        <v>39</v>
      </c>
      <c r="B15" s="46"/>
    </row>
  </sheetData>
  <mergeCells count="7">
    <mergeCell ref="A9:B9"/>
    <mergeCell ref="A15:B15"/>
    <mergeCell ref="A1:B1"/>
    <mergeCell ref="A2:B2"/>
    <mergeCell ref="A3:B3"/>
    <mergeCell ref="A7:B7"/>
    <mergeCell ref="A11:A12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  <pageSetUpPr fitToPage="1"/>
  </sheetPr>
  <dimension ref="A1:R35"/>
  <sheetViews>
    <sheetView tabSelected="1" topLeftCell="A9" zoomScale="120" zoomScaleNormal="120" workbookViewId="0">
      <selection activeCell="B10" sqref="B10"/>
    </sheetView>
  </sheetViews>
  <sheetFormatPr defaultColWidth="9.140625" defaultRowHeight="12.75" x14ac:dyDescent="0.25"/>
  <cols>
    <col min="1" max="1" width="6.42578125" style="7" customWidth="1"/>
    <col min="2" max="2" width="28.42578125" style="7" customWidth="1"/>
    <col min="3" max="3" width="13.7109375" style="31" customWidth="1"/>
    <col min="4" max="4" width="12.42578125" style="7" customWidth="1"/>
    <col min="5" max="5" width="12.42578125" style="11" customWidth="1"/>
    <col min="6" max="6" width="12" style="11" customWidth="1"/>
    <col min="7" max="7" width="12.140625" style="7" customWidth="1"/>
    <col min="8" max="8" width="8.42578125" style="7" customWidth="1"/>
    <col min="9" max="9" width="10" style="7" customWidth="1"/>
    <col min="10" max="10" width="12" style="11" customWidth="1"/>
    <col min="11" max="11" width="11" style="7" customWidth="1"/>
    <col min="12" max="12" width="13.140625" style="7" customWidth="1"/>
    <col min="13" max="13" width="11.28515625" style="7" customWidth="1"/>
    <col min="14" max="14" width="13.7109375" style="7" customWidth="1"/>
    <col min="15" max="15" width="12.85546875" style="7" customWidth="1"/>
    <col min="16" max="16" width="15" style="7" customWidth="1"/>
    <col min="17" max="16384" width="9.140625" style="7"/>
  </cols>
  <sheetData>
    <row r="1" spans="1:18" ht="12" customHeight="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8" hidden="1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8" ht="72.75" customHeight="1" x14ac:dyDescent="0.25">
      <c r="A3" s="60" t="s">
        <v>9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</row>
    <row r="4" spans="1:18" ht="90" customHeight="1" x14ac:dyDescent="0.25">
      <c r="A4" s="72" t="s">
        <v>13</v>
      </c>
      <c r="B4" s="72"/>
      <c r="C4" s="62" t="s">
        <v>36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1:18" ht="28.5" customHeight="1" x14ac:dyDescent="0.25">
      <c r="A5" s="72" t="s">
        <v>14</v>
      </c>
      <c r="B5" s="72"/>
      <c r="C5" s="62" t="s">
        <v>16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spans="1:18" ht="19.5" customHeight="1" x14ac:dyDescent="0.25">
      <c r="A6" s="72" t="s">
        <v>15</v>
      </c>
      <c r="B6" s="72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8" ht="75" customHeight="1" thickBot="1" x14ac:dyDescent="0.3">
      <c r="A7" s="64" t="s">
        <v>4</v>
      </c>
      <c r="B7" s="64" t="s">
        <v>7</v>
      </c>
      <c r="C7" s="73" t="s">
        <v>20</v>
      </c>
      <c r="D7" s="67" t="s">
        <v>10</v>
      </c>
      <c r="E7" s="68"/>
      <c r="F7" s="68"/>
      <c r="G7" s="69"/>
      <c r="H7" s="65" t="s">
        <v>18</v>
      </c>
      <c r="I7" s="65" t="s">
        <v>11</v>
      </c>
      <c r="J7" s="56" t="s">
        <v>6</v>
      </c>
      <c r="K7" s="56"/>
      <c r="L7" s="57"/>
      <c r="M7" s="57"/>
      <c r="N7" s="59" t="s">
        <v>35</v>
      </c>
      <c r="O7" s="75" t="s">
        <v>32</v>
      </c>
      <c r="P7" s="54" t="s">
        <v>31</v>
      </c>
    </row>
    <row r="8" spans="1:18" ht="102.75" customHeight="1" x14ac:dyDescent="0.25">
      <c r="A8" s="65"/>
      <c r="B8" s="66"/>
      <c r="C8" s="74"/>
      <c r="D8" s="24" t="s">
        <v>26</v>
      </c>
      <c r="E8" s="25" t="s">
        <v>27</v>
      </c>
      <c r="F8" s="25" t="s">
        <v>28</v>
      </c>
      <c r="G8" s="22"/>
      <c r="H8" s="59"/>
      <c r="I8" s="67"/>
      <c r="J8" s="12" t="s">
        <v>8</v>
      </c>
      <c r="K8" s="13" t="s">
        <v>12</v>
      </c>
      <c r="L8" s="14" t="s">
        <v>5</v>
      </c>
      <c r="M8" s="15" t="s">
        <v>17</v>
      </c>
      <c r="N8" s="53"/>
      <c r="O8" s="76"/>
      <c r="P8" s="55"/>
      <c r="R8" s="41"/>
    </row>
    <row r="9" spans="1:18" ht="40.5" x14ac:dyDescent="0.25">
      <c r="A9" s="19">
        <v>1</v>
      </c>
      <c r="B9" s="19">
        <v>2</v>
      </c>
      <c r="C9" s="19">
        <v>3</v>
      </c>
      <c r="D9" s="19">
        <v>4</v>
      </c>
      <c r="E9" s="19">
        <v>5</v>
      </c>
      <c r="F9" s="19">
        <v>6</v>
      </c>
      <c r="G9" s="19" t="s">
        <v>21</v>
      </c>
      <c r="H9" s="19">
        <v>8</v>
      </c>
      <c r="I9" s="26" t="s">
        <v>22</v>
      </c>
      <c r="J9" s="16" t="s">
        <v>23</v>
      </c>
      <c r="K9" s="17" t="s">
        <v>24</v>
      </c>
      <c r="L9" s="18">
        <v>11</v>
      </c>
      <c r="M9" s="19">
        <v>12</v>
      </c>
      <c r="N9" s="19" t="s">
        <v>40</v>
      </c>
      <c r="O9" s="19" t="s">
        <v>33</v>
      </c>
      <c r="P9" s="19" t="s">
        <v>34</v>
      </c>
      <c r="R9" s="41"/>
    </row>
    <row r="10" spans="1:18" s="43" customFormat="1" ht="63.75" x14ac:dyDescent="0.25">
      <c r="A10" s="19"/>
      <c r="B10" s="42" t="s">
        <v>44</v>
      </c>
      <c r="C10" s="19" t="s">
        <v>41</v>
      </c>
      <c r="D10" s="35">
        <v>2372</v>
      </c>
      <c r="E10" s="35">
        <v>2455</v>
      </c>
      <c r="F10" s="35">
        <v>2700</v>
      </c>
      <c r="G10" s="37">
        <f t="shared" ref="G10" si="0">D10+E10+F10</f>
        <v>7527</v>
      </c>
      <c r="H10" s="42">
        <v>100</v>
      </c>
      <c r="I10" s="42">
        <v>3</v>
      </c>
      <c r="J10" s="20">
        <f t="shared" ref="J10" si="1">G10/I10</f>
        <v>2509</v>
      </c>
      <c r="K10" s="20">
        <f t="shared" ref="K10" si="2">ROUND(J10,2)</f>
        <v>2509</v>
      </c>
      <c r="L10" s="35">
        <f t="shared" ref="L10" si="3">STDEV(D10:F10)</f>
        <v>170.54</v>
      </c>
      <c r="M10" s="21">
        <f t="shared" ref="M10" si="4">L10/K10</f>
        <v>6.8000000000000005E-2</v>
      </c>
      <c r="N10" s="35">
        <f t="shared" ref="N10" si="5">K10*0.1</f>
        <v>250.9</v>
      </c>
      <c r="O10" s="36">
        <f t="shared" ref="O10" si="6">K10+N10</f>
        <v>2759.9</v>
      </c>
      <c r="P10" s="37">
        <f t="shared" ref="P10" si="7">O10*H10</f>
        <v>275990</v>
      </c>
    </row>
    <row r="11" spans="1:18" s="39" customFormat="1" ht="12.75" customHeight="1" x14ac:dyDescent="0.25">
      <c r="A11" s="58" t="s">
        <v>30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27">
        <f>K10*0.1</f>
        <v>250.9</v>
      </c>
    </row>
    <row r="12" spans="1:18" ht="15.75" customHeight="1" x14ac:dyDescent="0.25">
      <c r="A12" s="70" t="s">
        <v>29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38">
        <f>O10*H10</f>
        <v>275990</v>
      </c>
    </row>
    <row r="13" spans="1:18" x14ac:dyDescent="0.25">
      <c r="A13" s="23"/>
      <c r="B13" s="23"/>
      <c r="C13" s="23"/>
      <c r="D13" s="23"/>
      <c r="E13" s="28"/>
      <c r="F13" s="28"/>
      <c r="G13" s="23"/>
      <c r="H13" s="23"/>
      <c r="I13" s="23"/>
      <c r="J13" s="28"/>
      <c r="K13" s="23"/>
      <c r="L13" s="23"/>
      <c r="M13" s="23"/>
      <c r="N13" s="23"/>
      <c r="O13" s="23"/>
    </row>
    <row r="14" spans="1:18" x14ac:dyDescent="0.25">
      <c r="A14" s="23"/>
      <c r="B14" s="29"/>
      <c r="C14" s="29"/>
      <c r="D14" s="23"/>
      <c r="E14" s="28"/>
      <c r="F14" s="28"/>
      <c r="G14" s="23"/>
      <c r="H14" s="23"/>
      <c r="I14" s="23"/>
      <c r="J14" s="28"/>
      <c r="K14" s="23"/>
      <c r="L14" s="23"/>
      <c r="M14" s="23"/>
      <c r="N14" s="23"/>
      <c r="O14" s="23"/>
    </row>
    <row r="15" spans="1:18" ht="12.75" customHeight="1" x14ac:dyDescent="0.25">
      <c r="A15" s="71" t="s">
        <v>45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</row>
    <row r="16" spans="1:18" x14ac:dyDescent="0.25">
      <c r="A16" s="71"/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</row>
    <row r="17" spans="1:16" x14ac:dyDescent="0.25">
      <c r="A17" s="71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</row>
    <row r="18" spans="1:16" x14ac:dyDescent="0.25">
      <c r="A18" s="71"/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</row>
    <row r="19" spans="1:16" x14ac:dyDescent="0.25">
      <c r="A19" s="71"/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</row>
    <row r="20" spans="1:16" x14ac:dyDescent="0.25">
      <c r="A20" s="71"/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</row>
    <row r="21" spans="1:16" x14ac:dyDescent="0.25">
      <c r="A21" s="71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</row>
    <row r="22" spans="1:16" x14ac:dyDescent="0.25">
      <c r="A22" s="71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</row>
    <row r="23" spans="1:16" x14ac:dyDescent="0.25">
      <c r="A23" s="71"/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</row>
    <row r="24" spans="1:16" x14ac:dyDescent="0.25">
      <c r="A24" s="71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</row>
    <row r="25" spans="1:16" x14ac:dyDescent="0.25">
      <c r="A25" s="71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</row>
    <row r="26" spans="1:16" x14ac:dyDescent="0.25">
      <c r="A26" s="71"/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</row>
    <row r="27" spans="1:16" x14ac:dyDescent="0.25">
      <c r="A27" s="71"/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</row>
    <row r="28" spans="1:16" x14ac:dyDescent="0.25">
      <c r="A28" s="71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</row>
    <row r="29" spans="1:16" x14ac:dyDescent="0.25">
      <c r="A29" s="71"/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</row>
    <row r="30" spans="1:16" x14ac:dyDescent="0.25">
      <c r="A30" s="71"/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</row>
    <row r="31" spans="1:16" x14ac:dyDescent="0.25">
      <c r="A31" s="71"/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</row>
    <row r="32" spans="1:16" ht="124.5" customHeight="1" x14ac:dyDescent="0.25">
      <c r="A32" s="71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</row>
    <row r="33" spans="1:14" x14ac:dyDescent="0.25">
      <c r="A33" s="63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</row>
    <row r="35" spans="1:14" x14ac:dyDescent="0.2">
      <c r="B35" s="10"/>
      <c r="C35" s="10"/>
    </row>
  </sheetData>
  <autoFilter ref="A9:N10" xr:uid="{00000000-0009-0000-0000-000001000000}"/>
  <mergeCells count="21">
    <mergeCell ref="A3:P3"/>
    <mergeCell ref="C4:P4"/>
    <mergeCell ref="A33:N33"/>
    <mergeCell ref="A7:A8"/>
    <mergeCell ref="B7:B8"/>
    <mergeCell ref="D7:G7"/>
    <mergeCell ref="H7:H8"/>
    <mergeCell ref="I7:I8"/>
    <mergeCell ref="A12:O12"/>
    <mergeCell ref="A15:P32"/>
    <mergeCell ref="A4:B4"/>
    <mergeCell ref="A5:B5"/>
    <mergeCell ref="A6:B6"/>
    <mergeCell ref="C7:C8"/>
    <mergeCell ref="O7:O8"/>
    <mergeCell ref="C5:P5"/>
    <mergeCell ref="C6:P6"/>
    <mergeCell ref="P7:P8"/>
    <mergeCell ref="J7:M7"/>
    <mergeCell ref="A11:O11"/>
    <mergeCell ref="N7:N8"/>
  </mergeCells>
  <pageMargins left="0.19685039370078741" right="0.19685039370078741" top="0.31496062992125984" bottom="0.19685039370078741" header="0" footer="0"/>
  <pageSetup paperSize="9" scale="8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обоснование НМЦК</vt:lpstr>
      <vt:lpstr>НМЦК</vt:lpstr>
    </vt:vector>
  </TitlesOfParts>
  <Company>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Духович Анна Алексеевна</dc:creator>
  <cp:lastModifiedBy>Некоз Ирина Эдуардов</cp:lastModifiedBy>
  <cp:lastPrinted>2025-10-13T14:20:48Z</cp:lastPrinted>
  <dcterms:created xsi:type="dcterms:W3CDTF">2011-08-15T06:57:36Z</dcterms:created>
  <dcterms:modified xsi:type="dcterms:W3CDTF">2026-06-29T09:21:51Z</dcterms:modified>
</cp:coreProperties>
</file>