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345" windowWidth="14805" windowHeight="7770"/>
  </bookViews>
  <sheets>
    <sheet name="1" sheetId="5" r:id="rId1"/>
  </sheets>
  <definedNames>
    <definedName name="_xlnm.Print_Area" localSheetId="0">'1'!$A$1:$Q$29</definedName>
  </definedNames>
  <calcPr calcId="152511"/>
</workbook>
</file>

<file path=xl/calcChain.xml><?xml version="1.0" encoding="utf-8"?>
<calcChain xmlns="http://schemas.openxmlformats.org/spreadsheetml/2006/main">
  <c r="L21" i="5" l="1"/>
  <c r="F21" i="5" l="1"/>
  <c r="I12" i="5"/>
  <c r="I13" i="5"/>
  <c r="I14" i="5"/>
  <c r="I15" i="5"/>
  <c r="I16" i="5"/>
  <c r="I18" i="5"/>
  <c r="I19" i="5"/>
  <c r="I20" i="5"/>
  <c r="H21" i="5"/>
  <c r="G21" i="5"/>
  <c r="J20" i="5" l="1"/>
  <c r="K20" i="5" s="1"/>
  <c r="J19" i="5"/>
  <c r="K19" i="5" s="1"/>
  <c r="J18" i="5"/>
  <c r="K18" i="5" s="1"/>
  <c r="J17" i="5"/>
  <c r="K17" i="5" s="1"/>
  <c r="J16" i="5"/>
  <c r="K16" i="5" s="1"/>
  <c r="J15" i="5"/>
  <c r="K15" i="5" s="1"/>
  <c r="J14" i="5"/>
  <c r="K14" i="5" s="1"/>
  <c r="J13" i="5"/>
  <c r="K13" i="5" s="1"/>
  <c r="J12" i="5"/>
  <c r="K12" i="5" s="1"/>
  <c r="I11" i="5"/>
  <c r="J11" i="5" l="1"/>
  <c r="K11" i="5" s="1"/>
</calcChain>
</file>

<file path=xl/sharedStrings.xml><?xml version="1.0" encoding="utf-8"?>
<sst xmlns="http://schemas.openxmlformats.org/spreadsheetml/2006/main" count="51" uniqueCount="34">
  <si>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</si>
  <si>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</si>
  <si>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НМЦК (руб.)   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</si>
  <si>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</si>
  <si>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</si>
  <si>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</si>
  <si>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Наименование объекта закупки</t>
  </si>
  <si>
    <t>Итого:</t>
  </si>
  <si>
    <t>№ п/п</t>
  </si>
  <si>
    <t xml:space="preserve">Коэффициент вариации (%)    </t>
  </si>
  <si>
    <t>Наименование товара</t>
  </si>
  <si>
    <t>Единица измерения</t>
  </si>
  <si>
    <t xml:space="preserve">Количество </t>
  </si>
  <si>
    <t>шт</t>
  </si>
  <si>
    <t>Стенд информационный</t>
  </si>
  <si>
    <t>32.99.53.190-00000014</t>
  </si>
  <si>
    <t xml:space="preserve">Цена единицы, указанная в источнике № 1 </t>
  </si>
  <si>
    <t xml:space="preserve">Цена единицы, указанная в источнике № 2 </t>
  </si>
  <si>
    <t xml:space="preserve">Цена единицы, указанная в источнике № 3   </t>
  </si>
  <si>
    <t>КТРУ/ОКПД 2</t>
  </si>
  <si>
    <t>32.99.53.190</t>
  </si>
  <si>
    <t>Инициатор закупки                                                                               Д.Л.Ширяев</t>
  </si>
  <si>
    <t>Табличка информационная (Кабинет начальника отряда №)</t>
  </si>
  <si>
    <t>Табличка информационная (Комната воспитательной работы)</t>
  </si>
  <si>
    <t>Табличка информационная (Комната для хранения личных вещей повседневного пользования)</t>
  </si>
  <si>
    <t>Табличка информационная (Отряд №)</t>
  </si>
  <si>
    <t>Табличка информационная (Туалет)</t>
  </si>
  <si>
    <t>Табличка информационная (Комната для умывания)</t>
  </si>
  <si>
    <t>Табличка информационная (Комната для хранения продуктов питания и приема пищи)</t>
  </si>
  <si>
    <t>Табличка информационная (Спальное помещение №)</t>
  </si>
  <si>
    <t>Табличка информационная (Душевая)</t>
  </si>
  <si>
    <r>
      <t>Расчет начальной (максимальной) цены контракта методом сопоставимых рыночных цен (анализа рынка)</t>
    </r>
    <r>
      <rPr>
        <sz val="10"/>
        <color theme="1"/>
        <rFont val="Times New Roman"/>
        <family val="1"/>
        <charset val="204"/>
      </rPr>
      <t xml:space="preserve">                     </t>
    </r>
  </si>
  <si>
    <t>Таблички и стенды информационные</t>
  </si>
  <si>
    <t>На основании проведенного анализа рынка и расчетов НМЦК составляет 153 856,77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</si>
</sst>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66">
    <xf numFmtId="0" fontId="0" fillId="0" borderId="0" xfId="0"/>
    <xf numFmtId="0" fontId="2" fillId="0" borderId="0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3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2" fontId="6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readingOrder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readingOrder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" fontId="1" fillId="0" borderId="0" xfId="0" applyNumberFormat="1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 readingOrder="1"/>
    </xf>
    <xf numFmtId="0" fontId="9" fillId="0" borderId="6" xfId="0" applyFont="1" applyBorder="1" applyAlignment="1">
      <alignment horizontal="center" vertical="center" readingOrder="1"/>
    </xf>
    <xf numFmtId="0" fontId="1" fillId="0" borderId="6" xfId="0" applyFont="1" applyBorder="1" applyAlignment="1">
      <alignment horizontal="center" vertical="center" readingOrder="1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Border="1" applyAlignment="1"/>
    <xf numFmtId="0" fontId="9" fillId="0" borderId="4" xfId="0" applyFont="1" applyBorder="1" applyAlignment="1">
      <alignment horizontal="center" vertical="center" wrapText="1"/>
    </xf>
    <xf numFmtId="0" fontId="1" fillId="0" borderId="5" xfId="0" applyFont="1" applyBorder="1" applyAlignment="1"/>
    <xf numFmtId="0" fontId="1" fillId="0" borderId="2" xfId="0" applyFont="1" applyBorder="1" applyAlignment="1"/>
    <xf numFmtId="0" fontId="1" fillId="0" borderId="1" xfId="0" applyFont="1" applyBorder="1" applyAlignment="1">
      <alignment horizontal="center" vertical="center" readingOrder="1"/>
    </xf>
    <xf numFmtId="0" fontId="1" fillId="0" borderId="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right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zakupki.gov.ru/epz/ktru/ktruCard/ktru-description.html?itemId=84136&amp;backUrl=" TargetMode="External"/><Relationship Id="rId1" Type="http://schemas.openxmlformats.org/officeDocument/2006/relationships/hyperlink" Target="mailto:info@sphera-pb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6"/>
  <sheetViews>
    <sheetView tabSelected="1" zoomScale="90" zoomScaleNormal="90" zoomScalePageLayoutView="50" workbookViewId="0">
      <selection activeCell="C34" sqref="C34:G34"/>
    </sheetView>
  </sheetViews>
  <sheetFormatPr defaultRowHeight="12.75" x14ac:dyDescent="0.2"/>
  <cols>
    <col min="1" max="1" width="19.42578125" style="2" customWidth="1"/>
    <col min="2" max="2" width="5" style="2" customWidth="1"/>
    <col min="3" max="3" width="33.42578125" style="2" customWidth="1"/>
    <col min="4" max="4" width="11.42578125" style="2" customWidth="1"/>
    <col min="5" max="5" width="11.85546875" style="2" customWidth="1"/>
    <col min="6" max="6" width="15.5703125" style="2" customWidth="1"/>
    <col min="7" max="7" width="15" style="2" customWidth="1"/>
    <col min="8" max="8" width="14.42578125" style="2" customWidth="1"/>
    <col min="9" max="9" width="15.85546875" style="2" customWidth="1"/>
    <col min="10" max="10" width="13.42578125" style="2" customWidth="1"/>
    <col min="11" max="11" width="14.7109375" style="2" customWidth="1"/>
    <col min="12" max="12" width="13.85546875" style="2" customWidth="1"/>
    <col min="13" max="13" width="11.42578125" style="2" customWidth="1"/>
    <col min="14" max="14" width="5.7109375" style="2" customWidth="1"/>
    <col min="15" max="15" width="0" style="2" hidden="1" customWidth="1"/>
    <col min="16" max="17" width="9.140625" style="2" hidden="1" customWidth="1"/>
    <col min="18" max="32" width="9.140625" style="2" customWidth="1"/>
    <col min="33" max="33" width="9.140625" style="2" hidden="1" customWidth="1"/>
    <col min="34" max="16384" width="9.140625" style="2"/>
  </cols>
  <sheetData>
    <row r="1" spans="1:33" x14ac:dyDescent="0.2">
      <c r="C1" s="3"/>
      <c r="D1" s="3"/>
    </row>
    <row r="2" spans="1:33" x14ac:dyDescent="0.2">
      <c r="C2" s="3"/>
      <c r="D2" s="3"/>
    </row>
    <row r="3" spans="1:33" x14ac:dyDescent="0.2">
      <c r="C3" s="3"/>
      <c r="D3" s="3"/>
      <c r="F3" s="55"/>
      <c r="G3" s="55"/>
      <c r="H3" s="55"/>
      <c r="I3" s="55"/>
      <c r="J3" s="55"/>
      <c r="K3" s="55"/>
      <c r="L3" s="55"/>
    </row>
    <row r="4" spans="1:33" x14ac:dyDescent="0.2">
      <c r="C4" s="3"/>
      <c r="D4" s="3"/>
    </row>
    <row r="5" spans="1:33" ht="30.75" customHeight="1" x14ac:dyDescent="0.2">
      <c r="B5" s="62" t="s">
        <v>3</v>
      </c>
      <c r="C5" s="51"/>
      <c r="D5" s="51"/>
      <c r="E5" s="51"/>
      <c r="F5" s="51"/>
      <c r="G5" s="51"/>
      <c r="H5" s="51"/>
      <c r="I5" s="51"/>
      <c r="J5" s="51"/>
      <c r="K5" s="51"/>
      <c r="L5" s="52"/>
      <c r="M5" s="21"/>
      <c r="N5" s="21"/>
      <c r="O5" s="21"/>
      <c r="P5" s="21"/>
      <c r="Q5" s="21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spans="1:33" ht="21" customHeight="1" x14ac:dyDescent="0.2">
      <c r="B6" s="63" t="s">
        <v>6</v>
      </c>
      <c r="C6" s="51"/>
      <c r="D6" s="51"/>
      <c r="E6" s="52"/>
      <c r="F6" s="56" t="s">
        <v>32</v>
      </c>
      <c r="G6" s="57"/>
      <c r="H6" s="57"/>
      <c r="I6" s="58"/>
      <c r="J6" s="58"/>
      <c r="K6" s="58"/>
      <c r="L6" s="59"/>
      <c r="M6" s="20"/>
      <c r="N6" s="20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4"/>
    </row>
    <row r="7" spans="1:33" ht="82.5" customHeight="1" x14ac:dyDescent="0.2">
      <c r="B7" s="63" t="s">
        <v>4</v>
      </c>
      <c r="C7" s="51"/>
      <c r="D7" s="51"/>
      <c r="E7" s="52"/>
      <c r="F7" s="60" t="s">
        <v>5</v>
      </c>
      <c r="G7" s="61"/>
      <c r="H7" s="61"/>
      <c r="I7" s="61"/>
      <c r="J7" s="61"/>
      <c r="K7" s="61"/>
      <c r="L7" s="61"/>
      <c r="M7" s="20"/>
      <c r="N7" s="20"/>
      <c r="O7" s="20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5"/>
    </row>
    <row r="8" spans="1:33" ht="25.5" customHeight="1" x14ac:dyDescent="0.2">
      <c r="B8" s="50" t="s">
        <v>31</v>
      </c>
      <c r="C8" s="51"/>
      <c r="D8" s="51"/>
      <c r="E8" s="51"/>
      <c r="F8" s="51"/>
      <c r="G8" s="51"/>
      <c r="H8" s="51"/>
      <c r="I8" s="51"/>
      <c r="J8" s="51"/>
      <c r="K8" s="51"/>
      <c r="L8" s="52"/>
      <c r="M8" s="6"/>
      <c r="N8" s="6"/>
      <c r="O8" s="6"/>
    </row>
    <row r="9" spans="1:33" ht="51.75" customHeight="1" x14ac:dyDescent="0.2">
      <c r="A9" s="53" t="s">
        <v>19</v>
      </c>
      <c r="B9" s="44" t="s">
        <v>8</v>
      </c>
      <c r="C9" s="44" t="s">
        <v>10</v>
      </c>
      <c r="D9" s="44" t="s">
        <v>11</v>
      </c>
      <c r="E9" s="54" t="s">
        <v>12</v>
      </c>
      <c r="F9" s="44" t="s">
        <v>16</v>
      </c>
      <c r="G9" s="44" t="s">
        <v>17</v>
      </c>
      <c r="H9" s="44" t="s">
        <v>18</v>
      </c>
      <c r="I9" s="44" t="s">
        <v>0</v>
      </c>
      <c r="J9" s="44" t="s">
        <v>1</v>
      </c>
      <c r="K9" s="44" t="s">
        <v>9</v>
      </c>
      <c r="L9" s="44" t="s">
        <v>2</v>
      </c>
      <c r="M9" s="6"/>
      <c r="N9" s="6"/>
      <c r="O9" s="6"/>
    </row>
    <row r="10" spans="1:33" ht="41.25" customHeight="1" x14ac:dyDescent="0.2">
      <c r="A10" s="53"/>
      <c r="B10" s="44"/>
      <c r="C10" s="44"/>
      <c r="D10" s="44"/>
      <c r="E10" s="54"/>
      <c r="F10" s="44"/>
      <c r="G10" s="44"/>
      <c r="H10" s="44"/>
      <c r="I10" s="44"/>
      <c r="J10" s="44"/>
      <c r="K10" s="44"/>
      <c r="L10" s="44"/>
      <c r="M10" s="6"/>
      <c r="N10" s="6"/>
      <c r="O10" s="6"/>
    </row>
    <row r="11" spans="1:33" ht="19.5" customHeight="1" x14ac:dyDescent="0.2">
      <c r="A11" s="22" t="s">
        <v>15</v>
      </c>
      <c r="B11" s="23">
        <v>1</v>
      </c>
      <c r="C11" s="24" t="s">
        <v>14</v>
      </c>
      <c r="D11" s="22" t="s">
        <v>13</v>
      </c>
      <c r="E11" s="22">
        <v>10</v>
      </c>
      <c r="F11" s="25">
        <v>9100</v>
      </c>
      <c r="G11" s="26">
        <v>9304</v>
      </c>
      <c r="H11" s="26">
        <v>9468</v>
      </c>
      <c r="I11" s="26">
        <f>AVERAGE(F11:H11)</f>
        <v>9290.6666666666661</v>
      </c>
      <c r="J11" s="26">
        <f>SQRT(((SUM((POWER(F11-I11,2)),(POWER(G11-I11,2)),(POWER(H11-I11,2)))/(COLUMNS(F11:H11)-1))))</f>
        <v>184.36196281590554</v>
      </c>
      <c r="K11" s="27">
        <f>J11/I11*100</f>
        <v>1.9843781875994428</v>
      </c>
      <c r="L11" s="65">
        <v>92906.7</v>
      </c>
      <c r="N11" s="6"/>
      <c r="O11" s="6"/>
      <c r="Q11" s="28"/>
    </row>
    <row r="12" spans="1:33" ht="33.75" customHeight="1" x14ac:dyDescent="0.2">
      <c r="A12" s="22" t="s">
        <v>20</v>
      </c>
      <c r="B12" s="23">
        <v>2</v>
      </c>
      <c r="C12" s="24" t="s">
        <v>22</v>
      </c>
      <c r="D12" s="22" t="s">
        <v>13</v>
      </c>
      <c r="E12" s="22">
        <v>13</v>
      </c>
      <c r="F12" s="25">
        <v>620</v>
      </c>
      <c r="G12" s="26">
        <v>675</v>
      </c>
      <c r="H12" s="26">
        <v>1210</v>
      </c>
      <c r="I12" s="26">
        <f t="shared" ref="I12:I20" si="0">AVERAGE(F12:H12)</f>
        <v>835</v>
      </c>
      <c r="J12" s="26">
        <f t="shared" ref="J12:J20" si="1">SQRT(((SUM((POWER(F12-I12,2)),(POWER(G12-I12,2)),(POWER(H12-I12,2)))/(COLUMNS(F12:H12)-1))))</f>
        <v>325.92176975464525</v>
      </c>
      <c r="K12" s="27">
        <f t="shared" ref="K12:K20" si="2">J12/I12*100</f>
        <v>39.032547276005417</v>
      </c>
      <c r="L12" s="65">
        <v>10855</v>
      </c>
      <c r="N12" s="6"/>
      <c r="O12" s="6"/>
      <c r="Q12" s="28"/>
    </row>
    <row r="13" spans="1:33" ht="31.5" customHeight="1" x14ac:dyDescent="0.2">
      <c r="A13" s="22" t="s">
        <v>20</v>
      </c>
      <c r="B13" s="23">
        <v>3</v>
      </c>
      <c r="C13" s="24" t="s">
        <v>23</v>
      </c>
      <c r="D13" s="22" t="s">
        <v>13</v>
      </c>
      <c r="E13" s="22">
        <v>12</v>
      </c>
      <c r="F13" s="25">
        <v>470</v>
      </c>
      <c r="G13" s="26">
        <v>520</v>
      </c>
      <c r="H13" s="26">
        <v>705</v>
      </c>
      <c r="I13" s="26">
        <f t="shared" si="0"/>
        <v>565</v>
      </c>
      <c r="J13" s="26">
        <f t="shared" si="1"/>
        <v>123.79418403139947</v>
      </c>
      <c r="K13" s="27">
        <f t="shared" si="2"/>
        <v>21.910475049805214</v>
      </c>
      <c r="L13" s="65">
        <v>6780</v>
      </c>
      <c r="N13" s="6"/>
      <c r="O13" s="6"/>
      <c r="Q13" s="28"/>
    </row>
    <row r="14" spans="1:33" ht="42" customHeight="1" x14ac:dyDescent="0.2">
      <c r="A14" s="22" t="s">
        <v>20</v>
      </c>
      <c r="B14" s="23">
        <v>4</v>
      </c>
      <c r="C14" s="24" t="s">
        <v>24</v>
      </c>
      <c r="D14" s="22" t="s">
        <v>13</v>
      </c>
      <c r="E14" s="22">
        <v>13</v>
      </c>
      <c r="F14" s="25">
        <v>470</v>
      </c>
      <c r="G14" s="26">
        <v>520</v>
      </c>
      <c r="H14" s="26">
        <v>705</v>
      </c>
      <c r="I14" s="26">
        <f t="shared" si="0"/>
        <v>565</v>
      </c>
      <c r="J14" s="26">
        <f t="shared" si="1"/>
        <v>123.79418403139947</v>
      </c>
      <c r="K14" s="27">
        <f t="shared" si="2"/>
        <v>21.910475049805214</v>
      </c>
      <c r="L14" s="65">
        <v>7345</v>
      </c>
      <c r="N14" s="6"/>
      <c r="O14" s="6"/>
      <c r="Q14" s="28"/>
    </row>
    <row r="15" spans="1:33" ht="25.5" customHeight="1" x14ac:dyDescent="0.2">
      <c r="A15" s="22" t="s">
        <v>20</v>
      </c>
      <c r="B15" s="23">
        <v>5</v>
      </c>
      <c r="C15" s="24" t="s">
        <v>25</v>
      </c>
      <c r="D15" s="22" t="s">
        <v>13</v>
      </c>
      <c r="E15" s="22">
        <v>13</v>
      </c>
      <c r="F15" s="25">
        <v>500</v>
      </c>
      <c r="G15" s="26">
        <v>565</v>
      </c>
      <c r="H15" s="26">
        <v>845</v>
      </c>
      <c r="I15" s="26">
        <f t="shared" si="0"/>
        <v>636.66666666666663</v>
      </c>
      <c r="J15" s="26">
        <f t="shared" si="1"/>
        <v>183.32575741922719</v>
      </c>
      <c r="K15" s="27">
        <f t="shared" si="2"/>
        <v>28.794621584171807</v>
      </c>
      <c r="L15" s="65">
        <v>8276.7099999999991</v>
      </c>
      <c r="N15" s="6"/>
      <c r="O15" s="6"/>
      <c r="Q15" s="28"/>
    </row>
    <row r="16" spans="1:33" ht="19.5" customHeight="1" x14ac:dyDescent="0.2">
      <c r="A16" s="22" t="s">
        <v>20</v>
      </c>
      <c r="B16" s="23">
        <v>6</v>
      </c>
      <c r="C16" s="24" t="s">
        <v>26</v>
      </c>
      <c r="D16" s="22" t="s">
        <v>13</v>
      </c>
      <c r="E16" s="22">
        <v>13</v>
      </c>
      <c r="F16" s="25">
        <v>470</v>
      </c>
      <c r="G16" s="26">
        <v>520</v>
      </c>
      <c r="H16" s="26">
        <v>705</v>
      </c>
      <c r="I16" s="26">
        <f t="shared" si="0"/>
        <v>565</v>
      </c>
      <c r="J16" s="26">
        <f t="shared" si="1"/>
        <v>123.79418403139947</v>
      </c>
      <c r="K16" s="27">
        <f t="shared" si="2"/>
        <v>21.910475049805214</v>
      </c>
      <c r="L16" s="65">
        <v>7345</v>
      </c>
      <c r="N16" s="6"/>
      <c r="O16" s="6"/>
      <c r="Q16" s="28"/>
    </row>
    <row r="17" spans="1:32" ht="30.75" customHeight="1" x14ac:dyDescent="0.2">
      <c r="A17" s="22" t="s">
        <v>20</v>
      </c>
      <c r="B17" s="23">
        <v>7</v>
      </c>
      <c r="C17" s="24" t="s">
        <v>27</v>
      </c>
      <c r="D17" s="22" t="s">
        <v>13</v>
      </c>
      <c r="E17" s="22">
        <v>13</v>
      </c>
      <c r="F17" s="25">
        <v>470</v>
      </c>
      <c r="G17" s="26">
        <v>520</v>
      </c>
      <c r="H17" s="26">
        <v>705</v>
      </c>
      <c r="I17" s="26">
        <v>565</v>
      </c>
      <c r="J17" s="26">
        <f t="shared" si="1"/>
        <v>123.79418403139947</v>
      </c>
      <c r="K17" s="27">
        <f t="shared" si="2"/>
        <v>21.910475049805214</v>
      </c>
      <c r="L17" s="65">
        <v>7345</v>
      </c>
      <c r="N17" s="6"/>
      <c r="O17" s="6"/>
      <c r="Q17" s="28"/>
    </row>
    <row r="18" spans="1:32" ht="47.25" customHeight="1" x14ac:dyDescent="0.2">
      <c r="A18" s="22" t="s">
        <v>20</v>
      </c>
      <c r="B18" s="23">
        <v>8</v>
      </c>
      <c r="C18" s="24" t="s">
        <v>28</v>
      </c>
      <c r="D18" s="22" t="s">
        <v>13</v>
      </c>
      <c r="E18" s="22">
        <v>13</v>
      </c>
      <c r="F18" s="25">
        <v>470</v>
      </c>
      <c r="G18" s="26">
        <v>520</v>
      </c>
      <c r="H18" s="26">
        <v>705</v>
      </c>
      <c r="I18" s="26">
        <f t="shared" si="0"/>
        <v>565</v>
      </c>
      <c r="J18" s="26">
        <f t="shared" si="1"/>
        <v>123.79418403139947</v>
      </c>
      <c r="K18" s="27">
        <f t="shared" si="2"/>
        <v>21.910475049805214</v>
      </c>
      <c r="L18" s="65">
        <v>7345</v>
      </c>
      <c r="N18" s="6"/>
      <c r="O18" s="6"/>
      <c r="Q18" s="28"/>
    </row>
    <row r="19" spans="1:32" ht="27" customHeight="1" x14ac:dyDescent="0.2">
      <c r="A19" s="22" t="s">
        <v>20</v>
      </c>
      <c r="B19" s="23">
        <v>9</v>
      </c>
      <c r="C19" s="24" t="s">
        <v>29</v>
      </c>
      <c r="D19" s="22" t="s">
        <v>13</v>
      </c>
      <c r="E19" s="22">
        <v>8</v>
      </c>
      <c r="F19" s="25">
        <v>500</v>
      </c>
      <c r="G19" s="26">
        <v>565</v>
      </c>
      <c r="H19" s="26">
        <v>845</v>
      </c>
      <c r="I19" s="26">
        <f t="shared" si="0"/>
        <v>636.66666666666663</v>
      </c>
      <c r="J19" s="26">
        <f t="shared" si="1"/>
        <v>183.32575741922719</v>
      </c>
      <c r="K19" s="27">
        <f t="shared" si="2"/>
        <v>28.794621584171807</v>
      </c>
      <c r="L19" s="65">
        <v>5093.3599999999997</v>
      </c>
      <c r="N19" s="6"/>
      <c r="O19" s="6"/>
      <c r="Q19" s="28"/>
    </row>
    <row r="20" spans="1:32" ht="19.5" customHeight="1" x14ac:dyDescent="0.2">
      <c r="A20" s="22" t="s">
        <v>20</v>
      </c>
      <c r="B20" s="23">
        <v>10</v>
      </c>
      <c r="C20" s="24" t="s">
        <v>30</v>
      </c>
      <c r="D20" s="22" t="s">
        <v>13</v>
      </c>
      <c r="E20" s="22">
        <v>1</v>
      </c>
      <c r="F20" s="25">
        <v>470</v>
      </c>
      <c r="G20" s="26">
        <v>520</v>
      </c>
      <c r="H20" s="26">
        <v>705</v>
      </c>
      <c r="I20" s="26">
        <f t="shared" si="0"/>
        <v>565</v>
      </c>
      <c r="J20" s="26">
        <f t="shared" si="1"/>
        <v>123.79418403139947</v>
      </c>
      <c r="K20" s="27">
        <f t="shared" si="2"/>
        <v>21.910475049805214</v>
      </c>
      <c r="L20" s="65">
        <v>565</v>
      </c>
      <c r="N20" s="6"/>
      <c r="O20" s="6"/>
      <c r="Q20" s="28"/>
    </row>
    <row r="21" spans="1:32" ht="21.75" customHeight="1" x14ac:dyDescent="0.2">
      <c r="A21" s="29"/>
      <c r="B21" s="45" t="s">
        <v>7</v>
      </c>
      <c r="C21" s="46"/>
      <c r="D21" s="30"/>
      <c r="E21" s="31"/>
      <c r="F21" s="32">
        <f>E11*F11+E12*F12+E13*F13+E14*F14+E15*F15+E16*F16+E17*F17+E18*F18+E19*F19+E20*F20</f>
        <v>140110</v>
      </c>
      <c r="G21" s="32">
        <f>E11*G11+E12*G12+E13*G13+E14*G14+E15*G15+E16*G16+E17*G17+E18*G18+E19*G19+E20*G20</f>
        <v>147480</v>
      </c>
      <c r="H21" s="32">
        <f>E11*H11+E12*H12+E13*H13+E14*H14+E15*H15+E16*H16+E17*H17+E18*H18+E19*H19+E20*H20</f>
        <v>173980</v>
      </c>
      <c r="I21" s="31"/>
      <c r="J21" s="31"/>
      <c r="K21" s="33"/>
      <c r="L21" s="64">
        <f>SUM(L11:L20)</f>
        <v>153856.76999999999</v>
      </c>
      <c r="Q21" s="34"/>
    </row>
    <row r="22" spans="1:32" x14ac:dyDescent="0.2"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1:32" s="11" customFormat="1" x14ac:dyDescent="0.2">
      <c r="B23" s="36"/>
      <c r="C23" s="47" t="s">
        <v>33</v>
      </c>
      <c r="D23" s="47"/>
      <c r="E23" s="48"/>
      <c r="F23" s="48"/>
      <c r="G23" s="48"/>
      <c r="H23" s="48"/>
      <c r="I23" s="48"/>
      <c r="J23" s="48"/>
      <c r="K23" s="48"/>
      <c r="L23" s="48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</row>
    <row r="24" spans="1:32" x14ac:dyDescent="0.2">
      <c r="B24" s="6"/>
      <c r="C24" s="7"/>
      <c r="D24" s="7"/>
      <c r="E24" s="7"/>
      <c r="F24" s="7"/>
      <c r="G24" s="7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9"/>
      <c r="AD24" s="8"/>
      <c r="AE24" s="8"/>
      <c r="AF24" s="8"/>
    </row>
    <row r="25" spans="1:32" x14ac:dyDescent="0.2">
      <c r="B25" s="6"/>
      <c r="C25" s="40" t="s">
        <v>21</v>
      </c>
      <c r="D25" s="40"/>
      <c r="E25" s="40"/>
      <c r="F25" s="40"/>
      <c r="G25" s="40"/>
      <c r="H25" s="41"/>
      <c r="I25" s="41"/>
      <c r="J25" s="41"/>
      <c r="K25" s="41"/>
      <c r="L25" s="41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ht="15" x14ac:dyDescent="0.25">
      <c r="A26" s="16"/>
      <c r="B26" s="17"/>
      <c r="C26" s="39"/>
      <c r="D26" s="39"/>
      <c r="E26" s="39"/>
      <c r="F26" s="39"/>
      <c r="G26" s="39"/>
      <c r="H26" s="18"/>
      <c r="I26" s="19"/>
      <c r="J26" s="19"/>
      <c r="K26" s="17"/>
      <c r="L26" s="17"/>
      <c r="M26" s="17"/>
      <c r="N26" s="17"/>
      <c r="O26" s="17"/>
      <c r="P26" s="17"/>
      <c r="Q26" s="17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x14ac:dyDescent="0.2">
      <c r="B27" s="6"/>
      <c r="C27" s="12"/>
      <c r="D27" s="12"/>
      <c r="E27" s="12"/>
      <c r="F27" s="12"/>
      <c r="G27" s="12"/>
      <c r="H27" s="7"/>
      <c r="I27" s="8"/>
      <c r="J27" s="8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x14ac:dyDescent="0.2">
      <c r="B28" s="6"/>
      <c r="C28" s="38"/>
      <c r="D28" s="38"/>
      <c r="E28" s="38"/>
      <c r="F28" s="38"/>
      <c r="G28" s="38"/>
      <c r="H28" s="42"/>
      <c r="I28" s="42"/>
      <c r="J28" s="42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x14ac:dyDescent="0.2">
      <c r="B29" s="6"/>
      <c r="C29" s="38"/>
      <c r="D29" s="38"/>
      <c r="E29" s="38"/>
      <c r="F29" s="38"/>
      <c r="G29" s="38"/>
      <c r="H29" s="15"/>
      <c r="I29" s="13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6"/>
      <c r="Z29" s="6"/>
      <c r="AA29" s="6"/>
      <c r="AB29" s="6"/>
      <c r="AC29" s="6"/>
      <c r="AD29" s="6"/>
      <c r="AE29" s="6"/>
      <c r="AF29" s="6"/>
    </row>
    <row r="30" spans="1:32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  <row r="32" spans="1:32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</row>
    <row r="33" spans="2:32" x14ac:dyDescent="0.2">
      <c r="B33" s="6"/>
      <c r="C33" s="43"/>
      <c r="D33" s="43"/>
      <c r="E33" s="43"/>
      <c r="F33" s="43"/>
      <c r="G33" s="43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</row>
    <row r="34" spans="2:32" x14ac:dyDescent="0.2">
      <c r="B34" s="6"/>
      <c r="C34" s="37"/>
      <c r="D34" s="37"/>
      <c r="E34" s="37"/>
      <c r="F34" s="37"/>
      <c r="G34" s="37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</row>
    <row r="35" spans="2:32" x14ac:dyDescent="0.2">
      <c r="B35" s="6"/>
      <c r="C35" s="38"/>
      <c r="D35" s="38"/>
      <c r="E35" s="38"/>
      <c r="F35" s="38"/>
      <c r="G35" s="38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</row>
    <row r="36" spans="2:32" x14ac:dyDescent="0.2">
      <c r="B36" s="6"/>
      <c r="C36" s="38"/>
      <c r="D36" s="38"/>
      <c r="E36" s="38"/>
      <c r="F36" s="38"/>
      <c r="G36" s="38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</row>
  </sheetData>
  <mergeCells count="31">
    <mergeCell ref="F3:L3"/>
    <mergeCell ref="F6:L6"/>
    <mergeCell ref="F7:L7"/>
    <mergeCell ref="B5:L5"/>
    <mergeCell ref="B6:E6"/>
    <mergeCell ref="B7:E7"/>
    <mergeCell ref="B8:L8"/>
    <mergeCell ref="A9:A10"/>
    <mergeCell ref="B9:B10"/>
    <mergeCell ref="C9:C10"/>
    <mergeCell ref="D9:D10"/>
    <mergeCell ref="E9:E10"/>
    <mergeCell ref="C25:L25"/>
    <mergeCell ref="H28:J28"/>
    <mergeCell ref="C29:G29"/>
    <mergeCell ref="C33:G33"/>
    <mergeCell ref="J9:J10"/>
    <mergeCell ref="K9:K10"/>
    <mergeCell ref="L9:L10"/>
    <mergeCell ref="B21:C21"/>
    <mergeCell ref="C23:L23"/>
    <mergeCell ref="H24:Q24"/>
    <mergeCell ref="F9:F10"/>
    <mergeCell ref="G9:G10"/>
    <mergeCell ref="H9:H10"/>
    <mergeCell ref="I9:I10"/>
    <mergeCell ref="C34:G34"/>
    <mergeCell ref="C35:G35"/>
    <mergeCell ref="C36:G36"/>
    <mergeCell ref="C26:G26"/>
    <mergeCell ref="C28:G28"/>
  </mergeCells>
  <hyperlinks>
    <hyperlink ref="F6" r:id="rId1" display="info@sphera-pb.ru"/>
    <hyperlink ref="A11" r:id="rId2" display="https://zakupki.gov.ru/epz/ktru/ktruCard/ktru-description.html?itemId=84136&amp;backUrl="/>
  </hyperlinks>
  <pageMargins left="0.18" right="7.874015748031496E-2" top="0.74803149606299213" bottom="0.27" header="0.31496062992125984" footer="0.31496062992125984"/>
  <pageSetup paperSize="9" scale="75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2026-08-13T06:56:59Z</dcterms:modified>
</cp:coreProperties>
</file>