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2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N8" i="2" l="1"/>
  <c r="O8" i="2" s="1"/>
  <c r="P8" i="2" s="1"/>
  <c r="R8" i="2" s="1"/>
  <c r="Q8" i="2"/>
  <c r="L8" i="2"/>
  <c r="K8" i="2"/>
  <c r="R9" i="2" l="1"/>
  <c r="L10" i="2" s="1"/>
  <c r="M8" i="2"/>
</calcChain>
</file>

<file path=xl/sharedStrings.xml><?xml version="1.0" encoding="utf-8"?>
<sst xmlns="http://schemas.openxmlformats.org/spreadsheetml/2006/main" count="33" uniqueCount="32">
  <si>
    <t>Кол-во</t>
  </si>
  <si>
    <t>Начальная (максимальная) цена контракта</t>
  </si>
  <si>
    <t xml:space="preserve">Обоснование начальной (максимальной) цены контракта, цены контракта(Н(М)ЦК) методом сопоставимых рыночных цен (анализа рынка) на 
</t>
  </si>
  <si>
    <t>рублей</t>
  </si>
  <si>
    <t>№</t>
  </si>
  <si>
    <t>Наименование предмета контракта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</si>
  <si>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</si>
  <si>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</si>
  <si>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</si>
  <si>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</si>
  <si>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</si>
  <si>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</si>
  <si>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Цена за единицу изм. с округлением до сотых долей после запятой (руб.)</t>
  </si>
  <si>
    <t>доставка ед.изм.,руб.</t>
  </si>
  <si>
    <t>Н(М)ЦК с учетом округления цены за единицу (руб.)</t>
  </si>
  <si>
    <t>Итого:</t>
  </si>
  <si>
    <t>Кол-во предложений и иных источников информации</t>
  </si>
  <si>
    <t>В целях получения ценовой информациив отношении объеккта закупаки для определения начальной(максимальной) цены контракта заказчиком проведено изучение рынка методом сопоставимсых рыночных цен( анализа рынка):</t>
  </si>
  <si>
    <r>
      <t xml:space="preserve">Средняя арифметическая цена за единицу     </t>
    </r>
    <r>
      <rPr>
        <b/>
        <i/>
        <sz val="12"/>
        <color indexed="8"/>
        <rFont val="Times New Roman"/>
        <family val="1"/>
        <charset val="204"/>
      </rPr>
      <t xml:space="preserve">&lt;ц&gt; </t>
    </r>
  </si>
  <si>
    <t>Обоснование начальной (максимальной)  цены контракта разработано в соответствии   с положениями ст.22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,с  приказом Министерства экономического развития Российской Федерации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методом сопоставимых рыночных цен".</t>
  </si>
  <si>
    <r>
      <rPr>
        <b/>
        <sz val="12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/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</si>
  <si>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</si>
  <si>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t>Цена4 от12.11.2023. за  ед.изм.</t>
  </si>
  <si>
    <t>В результате проведенного расчета единица услуги   составила:</t>
  </si>
  <si>
    <t xml:space="preserve">ИТОГО </t>
  </si>
  <si>
    <t xml:space="preserve">Подготовил НМЦК  _____Д.Б. Лисичкина      </t>
  </si>
  <si>
    <t>КП №1</t>
  </si>
  <si>
    <t>КП №2</t>
  </si>
  <si>
    <t>КП №3</t>
  </si>
  <si>
    <t xml:space="preserve">услуги связи </t>
  </si>
  <si>
    <t>мес</t>
  </si>
  <si>
    <t>оказание услуг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</si>
</sst>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р_."/>
    <numFmt numFmtId="165" formatCode="0.00000"/>
    <numFmt numFmtId="166" formatCode="0.00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3"/>
      <color theme="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7" fillId="0" borderId="0" xfId="0" applyFont="1"/>
    <xf numFmtId="4" fontId="4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4" fillId="5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9" fillId="0" borderId="8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textRotation="90" wrapText="1"/>
    </xf>
    <xf numFmtId="2" fontId="4" fillId="0" borderId="4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923925</xdr:rowOff>
    </xdr:from>
    <xdr:to>
      <xdr:col>11</xdr:col>
      <xdr:colOff>1019175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0" y="54959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123826</xdr:colOff>
      <xdr:row>6</xdr:row>
      <xdr:rowOff>352426</xdr:rowOff>
    </xdr:from>
    <xdr:to>
      <xdr:col>13</xdr:col>
      <xdr:colOff>1104900</xdr:colOff>
      <xdr:row>6</xdr:row>
      <xdr:rowOff>828676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77251" y="4371976"/>
          <a:ext cx="981074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9525</xdr:colOff>
      <xdr:row>6</xdr:row>
      <xdr:rowOff>1409700</xdr:rowOff>
    </xdr:from>
    <xdr:to>
      <xdr:col>12</xdr:col>
      <xdr:colOff>981075</xdr:colOff>
      <xdr:row>6</xdr:row>
      <xdr:rowOff>1762125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72350" y="5429250"/>
          <a:ext cx="971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zoomScaleNormal="100" workbookViewId="0">
      <selection activeCell="G9" sqref="G9"/>
    </sheetView>
  </sheetViews>
  <sheetFormatPr defaultRowHeight="15.75" x14ac:dyDescent="0.25"/>
  <cols>
    <col min="1" max="1" width="4.7109375" style="26" customWidth="1"/>
    <col min="2" max="2" width="31" style="31" customWidth="1"/>
    <col min="3" max="3" width="6.140625" style="26" customWidth="1"/>
    <col min="4" max="4" width="9.28515625" style="26" hidden="1" customWidth="1"/>
    <col min="5" max="5" width="5.85546875" style="26" customWidth="1"/>
    <col min="6" max="6" width="11" style="26" customWidth="1"/>
    <col min="7" max="8" width="7.85546875" style="26" customWidth="1"/>
    <col min="9" max="9" width="9.5703125" style="26" hidden="1" customWidth="1"/>
    <col min="10" max="10" width="6.5703125" style="26" customWidth="1"/>
    <col min="11" max="11" width="15.140625" style="26" customWidth="1"/>
    <col min="12" max="12" width="13.140625" style="26" bestFit="1" customWidth="1"/>
    <col min="13" max="13" width="16.5703125" style="26" customWidth="1"/>
    <col min="14" max="14" width="17.42578125" style="26" customWidth="1"/>
    <col min="15" max="15" width="12.28515625" style="26" customWidth="1"/>
    <col min="16" max="16" width="14.5703125" style="26" hidden="1" customWidth="1"/>
    <col min="17" max="17" width="14.85546875" style="26" hidden="1" customWidth="1"/>
    <col min="18" max="18" width="18.42578125" style="26" customWidth="1"/>
    <col min="19" max="16384" width="9.140625" style="26"/>
  </cols>
  <sheetData>
    <row r="1" spans="1:19" hidden="1" x14ac:dyDescent="0.25"/>
    <row r="2" spans="1:19" s="2" customFormat="1" x14ac:dyDescent="0.25">
      <c r="A2" s="56" t="s">
        <v>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6"/>
    </row>
    <row r="3" spans="1:19" s="2" customFormat="1" ht="32.25" customHeight="1" x14ac:dyDescent="0.25">
      <c r="A3" s="58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19" s="2" customFormat="1" ht="31.5" customHeight="1" x14ac:dyDescent="0.25">
      <c r="A4" s="60" t="s">
        <v>17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1:19" s="1" customFormat="1" ht="111" customHeight="1" x14ac:dyDescent="0.25">
      <c r="A5" s="49" t="s">
        <v>1</v>
      </c>
      <c r="B5" s="50"/>
      <c r="C5" s="51"/>
      <c r="D5" s="52"/>
      <c r="E5" s="53" t="s">
        <v>19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/>
      <c r="R5" s="55"/>
      <c r="S5" s="2"/>
    </row>
    <row r="6" spans="1:19" s="7" customFormat="1" ht="60" customHeight="1" x14ac:dyDescent="0.25">
      <c r="A6" s="43" t="s">
        <v>4</v>
      </c>
      <c r="B6" s="44" t="s">
        <v>5</v>
      </c>
      <c r="C6" s="45" t="s">
        <v>6</v>
      </c>
      <c r="D6" s="45" t="s">
        <v>0</v>
      </c>
      <c r="E6" s="43" t="s">
        <v>7</v>
      </c>
      <c r="F6" s="43"/>
      <c r="G6" s="43"/>
      <c r="H6" s="43"/>
      <c r="I6" s="43"/>
      <c r="J6" s="43"/>
      <c r="K6" s="46" t="s">
        <v>8</v>
      </c>
      <c r="L6" s="47"/>
      <c r="M6" s="48"/>
      <c r="N6" s="37" t="s">
        <v>9</v>
      </c>
      <c r="O6" s="38"/>
      <c r="P6" s="38"/>
      <c r="Q6" s="38"/>
      <c r="R6" s="39"/>
    </row>
    <row r="7" spans="1:19" s="7" customFormat="1" ht="140.25" customHeight="1" thickBot="1" x14ac:dyDescent="0.3">
      <c r="A7" s="43"/>
      <c r="B7" s="44"/>
      <c r="C7" s="45"/>
      <c r="D7" s="45"/>
      <c r="E7" s="33" t="s">
        <v>0</v>
      </c>
      <c r="F7" s="36" t="s">
        <v>26</v>
      </c>
      <c r="G7" s="36" t="s">
        <v>27</v>
      </c>
      <c r="H7" s="36" t="s">
        <v>28</v>
      </c>
      <c r="I7" s="33" t="s">
        <v>22</v>
      </c>
      <c r="J7" s="34" t="s">
        <v>16</v>
      </c>
      <c r="K7" s="19" t="s">
        <v>18</v>
      </c>
      <c r="L7" s="8" t="s">
        <v>10</v>
      </c>
      <c r="M7" s="8" t="s">
        <v>21</v>
      </c>
      <c r="N7" s="20" t="s">
        <v>20</v>
      </c>
      <c r="O7" s="8" t="s">
        <v>11</v>
      </c>
      <c r="P7" s="8" t="s">
        <v>12</v>
      </c>
      <c r="Q7" s="8" t="s">
        <v>13</v>
      </c>
      <c r="R7" s="8" t="s">
        <v>14</v>
      </c>
    </row>
    <row r="8" spans="1:19" s="7" customFormat="1" ht="92.25" customHeight="1" thickBot="1" x14ac:dyDescent="0.3">
      <c r="A8" s="29">
        <v>1</v>
      </c>
      <c r="B8" s="35" t="s">
        <v>29</v>
      </c>
      <c r="C8" s="29" t="s">
        <v>30</v>
      </c>
      <c r="D8" s="30">
        <v>827.19</v>
      </c>
      <c r="E8" s="18">
        <v>9</v>
      </c>
      <c r="F8" s="18">
        <v>1452.5</v>
      </c>
      <c r="G8" s="18">
        <v>1500</v>
      </c>
      <c r="H8" s="18">
        <v>2250</v>
      </c>
      <c r="I8" s="18"/>
      <c r="J8" s="8">
        <v>3</v>
      </c>
      <c r="K8" s="21">
        <f>AVERAGE(F8:I8)</f>
        <v>1734.1666666666667</v>
      </c>
      <c r="L8" s="22">
        <f>STDEV(F8:I8)</f>
        <v>447.35565642264214</v>
      </c>
      <c r="M8" s="23">
        <f>L8/K8</f>
        <v>0.2579657797727874</v>
      </c>
      <c r="N8" s="24">
        <f>((E8/J8)*(SUM(F8:I8)))</f>
        <v>15607.5</v>
      </c>
      <c r="O8" s="24">
        <f>N8/E8</f>
        <v>1734.1666666666667</v>
      </c>
      <c r="P8" s="24">
        <f>ROUND(O8,2)</f>
        <v>1734.17</v>
      </c>
      <c r="Q8" s="27" t="e">
        <f>180*C8</f>
        <v>#VALUE!</v>
      </c>
      <c r="R8" s="28">
        <f>P8*E8</f>
        <v>15607.53</v>
      </c>
    </row>
    <row r="9" spans="1:19" s="7" customFormat="1" ht="21" customHeight="1" x14ac:dyDescent="0.25">
      <c r="A9" s="6"/>
      <c r="B9" s="9" t="s">
        <v>24</v>
      </c>
      <c r="C9" s="9"/>
      <c r="D9" s="10"/>
      <c r="E9" s="10"/>
      <c r="F9" s="11"/>
      <c r="G9" s="11"/>
      <c r="H9" s="11"/>
      <c r="I9" s="11"/>
      <c r="J9" s="11"/>
      <c r="K9" s="12"/>
      <c r="L9" s="13"/>
      <c r="M9" s="14"/>
      <c r="N9" s="15"/>
      <c r="O9" s="16"/>
      <c r="P9" s="17"/>
      <c r="Q9" s="16" t="s">
        <v>15</v>
      </c>
      <c r="R9" s="28">
        <f>SUM(R8:R8)</f>
        <v>15607.53</v>
      </c>
    </row>
    <row r="10" spans="1:19" s="7" customFormat="1" ht="24.75" customHeight="1" x14ac:dyDescent="0.25">
      <c r="A10" s="40" t="s">
        <v>23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25">
        <f>R9</f>
        <v>15607.53</v>
      </c>
      <c r="M10" s="5" t="s">
        <v>3</v>
      </c>
      <c r="N10" s="5"/>
      <c r="O10" s="5"/>
      <c r="P10" s="5"/>
      <c r="Q10" s="5"/>
      <c r="R10" s="5"/>
    </row>
    <row r="11" spans="1:19" s="2" customFormat="1" ht="14.25" customHeight="1" x14ac:dyDescent="0.25">
      <c r="A11" s="41" t="s">
        <v>25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3"/>
      <c r="M11" s="3"/>
      <c r="N11" s="3"/>
      <c r="O11" s="3"/>
      <c r="P11" s="4"/>
    </row>
    <row r="12" spans="1:19" s="2" customFormat="1" ht="18" customHeight="1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3"/>
      <c r="M12" s="3"/>
      <c r="N12" s="3"/>
      <c r="O12" s="3"/>
      <c r="P12" s="4"/>
    </row>
    <row r="13" spans="1:19" s="2" customFormat="1" ht="15.75" customHeight="1" x14ac:dyDescent="0.25">
      <c r="A13" s="3"/>
      <c r="B13" s="32"/>
      <c r="C13" s="3"/>
      <c r="D13" s="3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4"/>
    </row>
    <row r="14" spans="1:19" s="2" customFormat="1" ht="16.5" customHeight="1" x14ac:dyDescent="0.25">
      <c r="A14" s="3"/>
      <c r="B14" s="32"/>
      <c r="C14" s="3"/>
      <c r="D14" s="3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4"/>
    </row>
  </sheetData>
  <mergeCells count="15">
    <mergeCell ref="A5:B5"/>
    <mergeCell ref="C5:D5"/>
    <mergeCell ref="E5:R5"/>
    <mergeCell ref="A2:R2"/>
    <mergeCell ref="A3:R3"/>
    <mergeCell ref="A4:R4"/>
    <mergeCell ref="N6:R6"/>
    <mergeCell ref="A10:K10"/>
    <mergeCell ref="A11:K12"/>
    <mergeCell ref="A6:A7"/>
    <mergeCell ref="B6:B7"/>
    <mergeCell ref="C6:C7"/>
    <mergeCell ref="D6:D7"/>
    <mergeCell ref="E6:J6"/>
    <mergeCell ref="K6:M6"/>
  </mergeCells>
  <phoneticPr fontId="0" type="noConversion"/>
  <pageMargins left="0.25" right="0.25" top="0.25" bottom="0.75" header="0.3" footer="0.3"/>
  <pageSetup paperSize="9" scale="75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2014-12-17T10:04:57Z</cp:lastPrinted>
  <dcterms:created xsi:type="dcterms:W3CDTF">2006-09-28T05:33:49Z</dcterms:created>
  <dcterms:modified xsi:type="dcterms:W3CDTF">2026-05-28T06:28:02Z</dcterms:modified>
</cp:coreProperties>
</file>