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shokdv\Desktop\заявки\2026\38 эндоскопия инструменты\"/>
    </mc:Choice>
  </mc:AlternateContent>
  <xr:revisionPtr revIDLastSave="0" documentId="13_ncr:1_{624BE2C7-9442-4FBF-B842-8AD838603B87}" xr6:coauthVersionLast="36" xr6:coauthVersionMax="36" xr10:uidLastSave="{00000000-0000-0000-0000-000000000000}"/>
  <bookViews>
    <workbookView xWindow="32760" yWindow="32760" windowWidth="28800" windowHeight="12300" xr2:uid="{00000000-000D-0000-FFFF-FFFF00000000}"/>
  </bookViews>
  <sheets>
    <sheet name="Обоснование НМЦК" sheetId="4" r:id="rId1"/>
  </sheets>
  <definedNames>
    <definedName name="_xlnm._FilterDatabase" localSheetId="0" hidden="1">'Обоснование НМЦК'!$A$3:$E$11</definedName>
  </definedNames>
  <calcPr calcId="191029"/>
</workbook>
</file>

<file path=xl/calcChain.xml><?xml version="1.0" encoding="utf-8"?>
<calcChain xmlns="http://schemas.openxmlformats.org/spreadsheetml/2006/main">
  <c r="I10" i="4" l="1"/>
  <c r="J10" i="4" s="1"/>
  <c r="H10" i="4"/>
  <c r="K10" i="4" s="1"/>
  <c r="K9" i="4"/>
  <c r="J9" i="4"/>
  <c r="I9" i="4"/>
  <c r="H9" i="4"/>
  <c r="I8" i="4"/>
  <c r="J8" i="4" s="1"/>
  <c r="H8" i="4"/>
  <c r="K8" i="4" s="1"/>
  <c r="I7" i="4"/>
  <c r="J7" i="4" s="1"/>
  <c r="H7" i="4"/>
  <c r="K7" i="4" s="1"/>
  <c r="K6" i="4"/>
  <c r="J6" i="4"/>
  <c r="I6" i="4"/>
  <c r="H6" i="4"/>
  <c r="I5" i="4" l="1"/>
  <c r="H5" i="4"/>
  <c r="J5" i="4" l="1"/>
  <c r="K5" i="4"/>
  <c r="K11" i="4" l="1"/>
</calcChain>
</file>

<file path=xl/sharedStrings.xml><?xml version="1.0" encoding="utf-8"?>
<sst xmlns="http://schemas.openxmlformats.org/spreadsheetml/2006/main" count="28" uniqueCount="24">
  <si>
    <t>№ п/п</t>
  </si>
  <si>
    <t>Наименование товара</t>
  </si>
  <si>
    <t>Единица измерения</t>
  </si>
  <si>
    <t>Количество</t>
  </si>
  <si>
    <t>Средняя арифметическая величина цены единицы товара, руб.</t>
  </si>
  <si>
    <t>Среднее квадратичное отклонение</t>
  </si>
  <si>
    <t>Коэффициент вариации цен (%)</t>
  </si>
  <si>
    <t>Н(М)ЦК, руб.</t>
  </si>
  <si>
    <t>ИТОГО:</t>
  </si>
  <si>
    <t>шт</t>
  </si>
  <si>
    <t>Источник обоснования цены/цена, руб.</t>
  </si>
  <si>
    <t xml:space="preserve">Обоснование начальной (максимальной) цены контракта
Начальная (максимальная) цена контракта определена в соответствии с требованиями статьи 22 Федерального закона от 05.04.2013  г. № 44-ФЗ "О контрактной системе в сфере закупок товаров, работ, услуг для обеспечения государственных и муниципальных нужд" 
</t>
  </si>
  <si>
    <t xml:space="preserve">Инструменты эндоскопические: колпачок тип1 </t>
  </si>
  <si>
    <t>Инструменты эндоскопические: колпачок тип2</t>
  </si>
  <si>
    <t>Щипцы биопсийные для гибкой эндоскопии, одноразового использования тип1</t>
  </si>
  <si>
    <t>Щипцы биопсийные для гибкой эндоскопии, одноразового использования тип2</t>
  </si>
  <si>
    <t>уп.</t>
  </si>
  <si>
    <t>Начальная (максимальная) цена контракта с учетом накладных расходов, уплаты налогов, сборов и других обязательных платежей, затрат, издержек и иных расходов исполнителя, связанных с выполнением контракта, составляет 241 863,20 (Двести сорок одна тысяча восемьсот шестьдесят три) руб. 20 коп., включая НДС.</t>
  </si>
  <si>
    <t xml:space="preserve">Главный врач                                                                                                        								Е.В. Прохоренко                     </t>
  </si>
  <si>
    <t xml:space="preserve">Коммерческое предложение вход. 111/омо от 02.03.2026 г. </t>
  </si>
  <si>
    <t xml:space="preserve">Коммерческое предложение вход. 112/омо от 02.03.2026 г. </t>
  </si>
  <si>
    <t xml:space="preserve">Коммерческое предложение вход. 113/омо от 02.03.2026 г. </t>
  </si>
  <si>
    <t>Игла эндоскопическая, общего назначения, одноразового использования</t>
  </si>
  <si>
    <t>Петля для лигирования эндоскопическая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</si>
</sst>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4.3"/>
      <color theme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6" fillId="14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6" fillId="0" borderId="0"/>
  </cellStyleXfs>
  <cellXfs count="33">
    <xf numFmtId="0" fontId="0" fillId="0" borderId="0" xfId="0"/>
    <xf numFmtId="0" fontId="20" fillId="0" borderId="0" xfId="24" applyFont="1" applyFill="1"/>
    <xf numFmtId="0" fontId="20" fillId="0" borderId="0" xfId="24" applyFont="1" applyFill="1" applyAlignment="1">
      <alignment horizontal="center"/>
    </xf>
    <xf numFmtId="0" fontId="20" fillId="0" borderId="0" xfId="24" applyFont="1" applyFill="1" applyAlignment="1">
      <alignment horizontal="center" vertical="top"/>
    </xf>
    <xf numFmtId="4" fontId="20" fillId="0" borderId="0" xfId="24" applyNumberFormat="1" applyFont="1" applyFill="1" applyAlignment="1">
      <alignment horizontal="center"/>
    </xf>
    <xf numFmtId="4" fontId="20" fillId="0" borderId="0" xfId="24" applyNumberFormat="1" applyFont="1" applyFill="1"/>
    <xf numFmtId="4" fontId="20" fillId="0" borderId="0" xfId="24" applyNumberFormat="1" applyFont="1" applyFill="1" applyAlignment="1">
      <alignment vertical="top"/>
    </xf>
    <xf numFmtId="0" fontId="19" fillId="15" borderId="10" xfId="24" applyFont="1" applyFill="1" applyBorder="1" applyAlignment="1">
      <alignment horizontal="center" vertical="center" wrapText="1"/>
    </xf>
    <xf numFmtId="0" fontId="19" fillId="15" borderId="13" xfId="24" applyFont="1" applyFill="1" applyBorder="1" applyAlignment="1">
      <alignment horizontal="center" vertical="center"/>
    </xf>
    <xf numFmtId="4" fontId="21" fillId="15" borderId="10" xfId="24" applyNumberFormat="1" applyFont="1" applyFill="1" applyBorder="1" applyAlignment="1">
      <alignment horizontal="center" vertical="center"/>
    </xf>
    <xf numFmtId="0" fontId="25" fillId="0" borderId="10" xfId="0" applyFont="1" applyBorder="1" applyAlignment="1">
      <alignment horizontal="left" vertical="center" wrapText="1"/>
    </xf>
    <xf numFmtId="0" fontId="25" fillId="0" borderId="10" xfId="24" applyFont="1" applyFill="1" applyBorder="1" applyAlignment="1">
      <alignment horizontal="center" vertical="center" wrapText="1"/>
    </xf>
    <xf numFmtId="0" fontId="21" fillId="15" borderId="11" xfId="24" applyFont="1" applyFill="1" applyBorder="1" applyAlignment="1">
      <alignment horizontal="center"/>
    </xf>
    <xf numFmtId="0" fontId="23" fillId="15" borderId="12" xfId="24" applyFont="1" applyFill="1" applyBorder="1" applyAlignment="1">
      <alignment vertical="center"/>
    </xf>
    <xf numFmtId="0" fontId="21" fillId="15" borderId="12" xfId="24" applyFont="1" applyFill="1" applyBorder="1" applyAlignment="1">
      <alignment horizontal="center" vertical="top"/>
    </xf>
    <xf numFmtId="0" fontId="21" fillId="15" borderId="12" xfId="24" applyFont="1" applyFill="1" applyBorder="1"/>
    <xf numFmtId="4" fontId="21" fillId="15" borderId="12" xfId="24" applyNumberFormat="1" applyFont="1" applyFill="1" applyBorder="1"/>
    <xf numFmtId="4" fontId="21" fillId="15" borderId="12" xfId="24" applyNumberFormat="1" applyFont="1" applyFill="1" applyBorder="1" applyAlignment="1">
      <alignment vertical="top"/>
    </xf>
    <xf numFmtId="4" fontId="23" fillId="15" borderId="10" xfId="24" applyNumberFormat="1" applyFont="1" applyFill="1" applyBorder="1" applyAlignment="1">
      <alignment horizontal="center" vertical="center"/>
    </xf>
    <xf numFmtId="4" fontId="25" fillId="15" borderId="16" xfId="26" applyNumberFormat="1" applyFont="1" applyFill="1" applyBorder="1" applyAlignment="1">
      <alignment horizontal="center" vertical="center" wrapText="1"/>
    </xf>
    <xf numFmtId="4" fontId="27" fillId="15" borderId="16" xfId="26" applyNumberFormat="1" applyFont="1" applyFill="1" applyBorder="1" applyAlignment="1">
      <alignment horizontal="center" vertical="center" wrapText="1"/>
    </xf>
    <xf numFmtId="0" fontId="21" fillId="0" borderId="0" xfId="24" applyFont="1" applyFill="1" applyAlignment="1">
      <alignment horizontal="center" wrapText="1"/>
    </xf>
    <xf numFmtId="0" fontId="24" fillId="0" borderId="0" xfId="0" applyFont="1" applyAlignment="1"/>
    <xf numFmtId="0" fontId="21" fillId="0" borderId="15" xfId="24" applyFont="1" applyFill="1" applyBorder="1" applyAlignment="1">
      <alignment horizontal="left" wrapText="1"/>
    </xf>
    <xf numFmtId="0" fontId="24" fillId="0" borderId="15" xfId="0" applyFont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21" fillId="0" borderId="0" xfId="24" applyFont="1" applyFill="1" applyBorder="1" applyAlignment="1">
      <alignment horizontal="left" wrapText="1"/>
    </xf>
    <xf numFmtId="0" fontId="24" fillId="0" borderId="0" xfId="0" applyFont="1" applyBorder="1" applyAlignment="1">
      <alignment horizontal="left" wrapText="1"/>
    </xf>
    <xf numFmtId="0" fontId="21" fillId="0" borderId="11" xfId="24" applyFont="1" applyFill="1" applyBorder="1" applyAlignment="1">
      <alignment horizontal="center" vertical="top" wrapText="1"/>
    </xf>
    <xf numFmtId="0" fontId="21" fillId="0" borderId="12" xfId="24" applyFont="1" applyFill="1" applyBorder="1" applyAlignment="1">
      <alignment horizontal="center" vertical="top" wrapText="1"/>
    </xf>
    <xf numFmtId="0" fontId="21" fillId="0" borderId="14" xfId="24" applyFont="1" applyFill="1" applyBorder="1" applyAlignment="1">
      <alignment horizontal="center" vertical="top" wrapText="1"/>
    </xf>
    <xf numFmtId="4" fontId="19" fillId="0" borderId="10" xfId="24" applyNumberFormat="1" applyFont="1" applyFill="1" applyBorder="1" applyAlignment="1">
      <alignment horizontal="center" vertical="top" wrapText="1"/>
    </xf>
    <xf numFmtId="0" fontId="19" fillId="0" borderId="10" xfId="24" applyFont="1" applyFill="1" applyBorder="1" applyAlignment="1">
      <alignment horizontal="center" vertical="top" wrapText="1"/>
    </xf>
  </cellXfs>
  <cellStyles count="27">
    <cellStyle name="Excel Built-in Normal" xfId="26" xr:uid="{CE327B35-4440-4A78-9402-6CBE1F719BE9}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Гиперссылка 2" xfId="25" xr:uid="{00000000-0005-0000-0000-000009000000}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24" xr:uid="{00000000-0005-0000-0000-000013000000}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M18"/>
  <sheetViews>
    <sheetView tabSelected="1" topLeftCell="A4" workbookViewId="0">
      <selection activeCell="F8" sqref="F8"/>
    </sheetView>
  </sheetViews>
  <sheetFormatPr defaultRowHeight="15" x14ac:dyDescent="0.25"/>
  <cols>
    <col min="1" max="1" width="5.5703125" style="2" customWidth="1"/>
    <col min="2" max="2" width="29.5703125" style="1" customWidth="1"/>
    <col min="3" max="3" width="7.42578125" style="3" customWidth="1"/>
    <col min="4" max="4" width="7.140625" style="3" customWidth="1"/>
    <col min="5" max="5" width="18.5703125" style="2" customWidth="1"/>
    <col min="6" max="6" width="17" style="4" customWidth="1"/>
    <col min="7" max="7" width="18.140625" style="5" customWidth="1"/>
    <col min="8" max="8" width="13.28515625" style="1" customWidth="1"/>
    <col min="9" max="9" width="10" style="6" customWidth="1"/>
    <col min="10" max="10" width="7.7109375" style="6" customWidth="1"/>
    <col min="11" max="11" width="16.85546875" style="6" customWidth="1"/>
    <col min="12" max="16384" width="9.140625" style="1"/>
  </cols>
  <sheetData>
    <row r="1" spans="1:13" ht="13.5" customHeight="1" x14ac:dyDescent="0.25">
      <c r="A1" s="21" t="s">
        <v>11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3" ht="105.7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3" ht="30.75" customHeight="1" x14ac:dyDescent="0.25">
      <c r="A3" s="32" t="s">
        <v>0</v>
      </c>
      <c r="B3" s="32" t="s">
        <v>1</v>
      </c>
      <c r="C3" s="32" t="s">
        <v>2</v>
      </c>
      <c r="D3" s="32" t="s">
        <v>3</v>
      </c>
      <c r="E3" s="28" t="s">
        <v>10</v>
      </c>
      <c r="F3" s="29"/>
      <c r="G3" s="30"/>
      <c r="H3" s="32" t="s">
        <v>4</v>
      </c>
      <c r="I3" s="31" t="s">
        <v>5</v>
      </c>
      <c r="J3" s="31" t="s">
        <v>6</v>
      </c>
      <c r="K3" s="31" t="s">
        <v>7</v>
      </c>
    </row>
    <row r="4" spans="1:13" ht="117.75" customHeight="1" x14ac:dyDescent="0.25">
      <c r="A4" s="32"/>
      <c r="B4" s="32"/>
      <c r="C4" s="32"/>
      <c r="D4" s="32"/>
      <c r="E4" s="7" t="s">
        <v>19</v>
      </c>
      <c r="F4" s="7" t="s">
        <v>20</v>
      </c>
      <c r="G4" s="7" t="s">
        <v>21</v>
      </c>
      <c r="H4" s="32"/>
      <c r="I4" s="31"/>
      <c r="J4" s="31"/>
      <c r="K4" s="31"/>
    </row>
    <row r="5" spans="1:13" ht="47.25" customHeight="1" x14ac:dyDescent="0.25">
      <c r="A5" s="11">
        <v>1</v>
      </c>
      <c r="B5" s="10" t="s">
        <v>12</v>
      </c>
      <c r="C5" s="8" t="s">
        <v>16</v>
      </c>
      <c r="D5" s="8">
        <v>1</v>
      </c>
      <c r="E5" s="19">
        <v>43854.12</v>
      </c>
      <c r="F5" s="19">
        <v>44749.1</v>
      </c>
      <c r="G5" s="20">
        <v>45644.08</v>
      </c>
      <c r="H5" s="9">
        <f>ROUND(AVERAGE(E5:G5),2)</f>
        <v>44749.1</v>
      </c>
      <c r="I5" s="9">
        <f>STDEV(E5:G5)</f>
        <v>894.97999999999956</v>
      </c>
      <c r="J5" s="9">
        <f>I5/H5*100</f>
        <v>1.9999955306363695</v>
      </c>
      <c r="K5" s="9">
        <f>D5*H5</f>
        <v>44749.1</v>
      </c>
      <c r="M5" s="5"/>
    </row>
    <row r="6" spans="1:13" ht="47.25" customHeight="1" x14ac:dyDescent="0.25">
      <c r="A6" s="11">
        <v>2</v>
      </c>
      <c r="B6" s="10" t="s">
        <v>13</v>
      </c>
      <c r="C6" s="8" t="s">
        <v>16</v>
      </c>
      <c r="D6" s="8">
        <v>1</v>
      </c>
      <c r="E6" s="19">
        <v>43854.12</v>
      </c>
      <c r="F6" s="19">
        <v>44749.1</v>
      </c>
      <c r="G6" s="20">
        <v>45644.08</v>
      </c>
      <c r="H6" s="9">
        <f t="shared" ref="H6:H10" si="0">ROUND(AVERAGE(E6:G6),2)</f>
        <v>44749.1</v>
      </c>
      <c r="I6" s="9">
        <f t="shared" ref="I6:I10" si="1">STDEV(E6:G6)</f>
        <v>894.97999999999956</v>
      </c>
      <c r="J6" s="9">
        <f t="shared" ref="J6:J10" si="2">I6/H6*100</f>
        <v>1.9999955306363695</v>
      </c>
      <c r="K6" s="9">
        <f t="shared" ref="K6:K10" si="3">D6*H6</f>
        <v>44749.1</v>
      </c>
      <c r="M6" s="5"/>
    </row>
    <row r="7" spans="1:13" ht="47.25" customHeight="1" x14ac:dyDescent="0.25">
      <c r="A7" s="11">
        <v>3</v>
      </c>
      <c r="B7" s="10" t="s">
        <v>22</v>
      </c>
      <c r="C7" s="8" t="s">
        <v>9</v>
      </c>
      <c r="D7" s="8">
        <v>10</v>
      </c>
      <c r="E7" s="19">
        <v>2130.13</v>
      </c>
      <c r="F7" s="19">
        <v>2173.6</v>
      </c>
      <c r="G7" s="20">
        <v>2217.0700000000002</v>
      </c>
      <c r="H7" s="9">
        <f t="shared" si="0"/>
        <v>2173.6</v>
      </c>
      <c r="I7" s="9">
        <f t="shared" si="1"/>
        <v>43.470000000000027</v>
      </c>
      <c r="J7" s="9">
        <f t="shared" si="2"/>
        <v>1.9999079867500935</v>
      </c>
      <c r="K7" s="9">
        <f t="shared" si="3"/>
        <v>21736</v>
      </c>
      <c r="M7" s="5"/>
    </row>
    <row r="8" spans="1:13" ht="47.25" customHeight="1" x14ac:dyDescent="0.25">
      <c r="A8" s="11">
        <v>4</v>
      </c>
      <c r="B8" s="10" t="s">
        <v>14</v>
      </c>
      <c r="C8" s="8" t="s">
        <v>9</v>
      </c>
      <c r="D8" s="8">
        <v>20</v>
      </c>
      <c r="E8" s="19">
        <v>1049.73</v>
      </c>
      <c r="F8" s="19">
        <v>1071.1500000000001</v>
      </c>
      <c r="G8" s="20">
        <v>1092.57</v>
      </c>
      <c r="H8" s="9">
        <f t="shared" si="0"/>
        <v>1071.1500000000001</v>
      </c>
      <c r="I8" s="9">
        <f t="shared" si="1"/>
        <v>21.419999999999959</v>
      </c>
      <c r="J8" s="9">
        <f t="shared" si="2"/>
        <v>1.9997199271810631</v>
      </c>
      <c r="K8" s="9">
        <f t="shared" si="3"/>
        <v>21423</v>
      </c>
      <c r="M8" s="5"/>
    </row>
    <row r="9" spans="1:13" ht="47.25" customHeight="1" x14ac:dyDescent="0.25">
      <c r="A9" s="11">
        <v>5</v>
      </c>
      <c r="B9" s="10" t="s">
        <v>15</v>
      </c>
      <c r="C9" s="8" t="s">
        <v>9</v>
      </c>
      <c r="D9" s="8">
        <v>20</v>
      </c>
      <c r="E9" s="19">
        <v>1049.73</v>
      </c>
      <c r="F9" s="19">
        <v>1071.1500000000001</v>
      </c>
      <c r="G9" s="20">
        <v>1092.57</v>
      </c>
      <c r="H9" s="9">
        <f t="shared" si="0"/>
        <v>1071.1500000000001</v>
      </c>
      <c r="I9" s="9">
        <f t="shared" si="1"/>
        <v>21.419999999999959</v>
      </c>
      <c r="J9" s="9">
        <f t="shared" si="2"/>
        <v>1.9997199271810631</v>
      </c>
      <c r="K9" s="9">
        <f t="shared" si="3"/>
        <v>21423</v>
      </c>
      <c r="M9" s="5"/>
    </row>
    <row r="10" spans="1:13" ht="47.25" customHeight="1" x14ac:dyDescent="0.25">
      <c r="A10" s="11">
        <v>6</v>
      </c>
      <c r="B10" s="10" t="s">
        <v>23</v>
      </c>
      <c r="C10" s="8" t="s">
        <v>9</v>
      </c>
      <c r="D10" s="8">
        <v>30</v>
      </c>
      <c r="E10" s="19">
        <v>2867.58</v>
      </c>
      <c r="F10" s="19">
        <v>2926.1</v>
      </c>
      <c r="G10" s="20">
        <v>2984.62</v>
      </c>
      <c r="H10" s="9">
        <f t="shared" si="0"/>
        <v>2926.1</v>
      </c>
      <c r="I10" s="9">
        <f t="shared" si="1"/>
        <v>58.519999999999982</v>
      </c>
      <c r="J10" s="9">
        <f t="shared" si="2"/>
        <v>1.9999316496360338</v>
      </c>
      <c r="K10" s="9">
        <f t="shared" si="3"/>
        <v>87783</v>
      </c>
      <c r="M10" s="5"/>
    </row>
    <row r="11" spans="1:13" ht="28.5" customHeight="1" x14ac:dyDescent="0.25">
      <c r="A11" s="12"/>
      <c r="B11" s="13" t="s">
        <v>8</v>
      </c>
      <c r="C11" s="14"/>
      <c r="D11" s="14"/>
      <c r="E11" s="15"/>
      <c r="F11" s="15"/>
      <c r="G11" s="16"/>
      <c r="H11" s="15"/>
      <c r="I11" s="17"/>
      <c r="J11" s="17"/>
      <c r="K11" s="18">
        <f>SUM(K5:K10)</f>
        <v>241863.2</v>
      </c>
    </row>
    <row r="12" spans="1:13" ht="7.5" customHeight="1" x14ac:dyDescent="0.25">
      <c r="A12" s="23" t="s">
        <v>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1:13" ht="44.25" customHeight="1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3" ht="20.25" customHeight="1" x14ac:dyDescent="0.25">
      <c r="A14" s="26" t="s">
        <v>18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</row>
    <row r="18" spans="5:5" x14ac:dyDescent="0.25">
      <c r="E18" s="4"/>
    </row>
  </sheetData>
  <autoFilter ref="A3:E11" xr:uid="{00000000-0009-0000-0000-000000000000}"/>
  <mergeCells count="12">
    <mergeCell ref="A1:K2"/>
    <mergeCell ref="A12:K13"/>
    <mergeCell ref="A14:K14"/>
    <mergeCell ref="E3:G3"/>
    <mergeCell ref="J3:J4"/>
    <mergeCell ref="K3:K4"/>
    <mergeCell ref="A3:A4"/>
    <mergeCell ref="B3:B4"/>
    <mergeCell ref="C3:C4"/>
    <mergeCell ref="D3:D4"/>
    <mergeCell ref="H3:H4"/>
    <mergeCell ref="I3:I4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Шашок Дарья Владимировна</cp:lastModifiedBy>
  <cp:lastPrinted>2026-02-18T08:41:14Z</cp:lastPrinted>
  <dcterms:created xsi:type="dcterms:W3CDTF">2009-02-06T02:40:54Z</dcterms:created>
  <dcterms:modified xsi:type="dcterms:W3CDTF">2026-05-18T12:10:47Z</dcterms:modified>
</cp:coreProperties>
</file>