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mc:AlternateContent xmlns:mc="http://schemas.openxmlformats.org/markup-compatibility/2006">
    <mc:Choice Requires="x15">
      <x15ac:absPath xmlns:x15ac="http://schemas.microsoft.com/office/spreadsheetml/2010/11/ac" url="C:\Users\TiiT\Desktop\Татьяна\2026\НМЦК\Борщева\Березка Кислород\"/>
    </mc:Choice>
  </mc:AlternateContent>
  <xr:revisionPtr revIDLastSave="0" documentId="13_ncr:1_{F01014F7-CA89-40D7-B5EF-08366C3EFC0E}" xr6:coauthVersionLast="47" xr6:coauthVersionMax="47" xr10:uidLastSave="{00000000-0000-0000-0000-000000000000}"/>
  <bookViews>
    <workbookView xWindow="-120" yWindow="-120" windowWidth="29040" windowHeight="15840" xr2:uid="{00000000-000D-0000-FFFF-FFFF00000000}"/>
  </bookViews>
  <sheets>
    <sheet name="2" sheetId="2" r:id="rId1"/>
  </sheets>
  <definedNames>
    <definedName name="_xlnm._FilterDatabase" localSheetId="0" hidden="1">'2'!$A$1:$T$6</definedName>
    <definedName name="_xlnm.Print_Area" localSheetId="0">'2'!$A$1:$U$14</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M6" i="2" l="1"/>
  <c r="P6" i="2"/>
  <c r="T6" i="2" l="1"/>
  <c r="S6" i="2"/>
  <c r="Q6" i="2" l="1"/>
  <c r="S10" i="2"/>
  <c r="T10" i="2"/>
  <c r="O6" i="2"/>
  <c r="N6" i="2" l="1"/>
  <c r="R6" i="2"/>
  <c r="C3" i="2" l="1"/>
</calcChain>
</file>

<file path=xl/sharedStrings.xml><?xml version="1.0" encoding="utf-8"?>
<sst xmlns="http://schemas.openxmlformats.org/spreadsheetml/2006/main" count="38" uniqueCount="31">
  <si>
    <t>дата</t>
  </si>
  <si>
    <t>Начальник планово-экономического отдела:</t>
  </si>
  <si>
    <t>Д.С. Вяткин</t>
  </si>
  <si>
    <t>Источник №1</t>
  </si>
  <si>
    <t>Источник №2</t>
  </si>
  <si>
    <t>Источник №3</t>
  </si>
  <si>
    <t>Источник №4</t>
  </si>
  <si>
    <t>Источник №5</t>
  </si>
  <si>
    <t>Округление</t>
  </si>
  <si>
    <t>Кол-во знач.</t>
  </si>
  <si>
    <t>Сред. квадр. откл. σ=</t>
  </si>
  <si>
    <t>Совокупность значений</t>
  </si>
  <si>
    <t>№ п/п</t>
  </si>
  <si>
    <t>Наименование товара, работ, услуг</t>
  </si>
  <si>
    <t>Существенные условия исполнения контракта</t>
  </si>
  <si>
    <t>Объем</t>
  </si>
  <si>
    <t>Ед.изм.</t>
  </si>
  <si>
    <t>Кол-во</t>
  </si>
  <si>
    <t>Цена за ед.изм.</t>
  </si>
  <si>
    <t>подпись, расшифровка подписи</t>
  </si>
  <si>
    <t>Средняя цена (руб.)</t>
  </si>
  <si>
    <t>Коэфф. вариации V=</t>
  </si>
  <si>
    <t>Н(М)ЦК по средней цене</t>
  </si>
  <si>
    <t>ЦКЕП по наименьшей цене</t>
  </si>
  <si>
    <t>Цена контракта, заключаемого с единственным поставщиком</t>
  </si>
  <si>
    <t>Источник №6</t>
  </si>
  <si>
    <t>Обоснование начальной (максимальной) цены Контракта, цены Контракта, заключаемого с единственным поставщиком (подрядчиком, исполнителем) (Н(М)ЦД, ЦДЕП)</t>
  </si>
  <si>
    <t>В связи с тем, что коэффициенты вариации не превышают 33%, указанные значения считаются однородными и принимаются для расчета стоимости продукции. Цена Контракта не должна превышать начальную максимальную цену Контракта, рассчитанную методом сопоставимых рыночных цен. Цена Контракта определена на основании наименьшей из предложенных цен (коммерческих предложений), эта сумма минимальная. При расчете корректирующие коэффициенты и индексы не применялись.</t>
  </si>
  <si>
    <t>шт</t>
  </si>
  <si>
    <t>Кислород газообразный медицинский, объемная доля кислорода – не менее 99,5%, ГОСТ 5583-78 (ИСО 2046-73)</t>
  </si>
  <si>
    <t>03.08.2026г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</si>
</sst>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р_."/>
  </numFmts>
  <fonts count="15" x14ac:knownFonts="1">
    <font>
      <sz val="10"/>
      <name val="Arial"/>
      <family val="2"/>
      <charset val="204"/>
    </font>
    <font>
      <sz val="10"/>
      <name val="Arial"/>
      <family val="2"/>
      <charset val="204"/>
    </font>
    <font>
      <sz val="10"/>
      <color indexed="8"/>
      <name val="Times New Roman"/>
      <family val="1"/>
      <charset val="204"/>
    </font>
    <font>
      <b/>
      <sz val="10"/>
      <color indexed="8"/>
      <name val="Times New Roman"/>
      <family val="1"/>
      <charset val="204"/>
    </font>
    <font>
      <sz val="10"/>
      <name val="Times New Roman"/>
      <family val="1"/>
      <charset val="204"/>
    </font>
    <font>
      <sz val="11"/>
      <color indexed="8"/>
      <name val="Times New Roman"/>
      <family val="1"/>
      <charset val="204"/>
    </font>
    <font>
      <sz val="11"/>
      <color theme="1"/>
      <name val="Calibri"/>
      <family val="2"/>
      <scheme val="minor"/>
    </font>
    <font>
      <sz val="10"/>
      <color rgb="FF000000"/>
      <name val="Times New Roman"/>
      <family val="1"/>
      <charset val="204"/>
    </font>
    <font>
      <u/>
      <sz val="11"/>
      <color theme="10"/>
      <name val="Calibri"/>
      <family val="2"/>
      <scheme val="minor"/>
    </font>
    <font>
      <u/>
      <sz val="11"/>
      <color theme="10"/>
      <name val="Times New Roman"/>
      <family val="1"/>
      <charset val="204"/>
    </font>
    <font>
      <b/>
      <sz val="11"/>
      <color indexed="8"/>
      <name val="Times New Roman"/>
      <family val="1"/>
      <charset val="204"/>
    </font>
    <font>
      <i/>
      <sz val="11"/>
      <color indexed="8"/>
      <name val="Times New Roman"/>
      <family val="1"/>
      <charset val="204"/>
    </font>
    <font>
      <b/>
      <sz val="11"/>
      <color rgb="FF000000"/>
      <name val="Times New Roman"/>
      <family val="1"/>
      <charset val="204"/>
    </font>
    <font>
      <sz val="9"/>
      <name val="Times New Roman"/>
      <family val="1"/>
      <charset val="204"/>
    </font>
    <font>
      <b/>
      <sz val="10"/>
      <name val="Times New Roman"/>
      <family val="1"/>
      <charset val="204"/>
    </font>
  </fonts>
  <fills count="3">
    <fill>
      <patternFill patternType="none"/>
    </fill>
    <fill>
      <patternFill patternType="gray125"/>
    </fill>
    <fill>
      <patternFill patternType="solid">
        <fgColor theme="0"/>
        <bgColor indexed="64"/>
      </patternFill>
    </fill>
  </fills>
  <borders count="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4">
    <xf numFmtId="0" fontId="0" fillId="0" borderId="0"/>
    <xf numFmtId="0" fontId="1" fillId="0" borderId="0"/>
    <xf numFmtId="0" fontId="6" fillId="0" borderId="0"/>
    <xf numFmtId="0" fontId="8" fillId="0" borderId="0" applyNumberFormat="0" applyFill="0" applyBorder="0" applyAlignment="0" applyProtection="0"/>
  </cellStyleXfs>
  <cellXfs count="47">
    <xf numFmtId="0" fontId="0" fillId="0" borderId="0" xfId="0"/>
    <xf numFmtId="0" fontId="2" fillId="2" borderId="0" xfId="1" applyFont="1" applyFill="1"/>
    <xf numFmtId="0" fontId="3" fillId="2" borderId="0" xfId="1" applyFont="1" applyFill="1" applyAlignment="1">
      <alignment horizontal="left" wrapText="1"/>
    </xf>
    <xf numFmtId="0" fontId="5" fillId="2" borderId="0" xfId="1" applyFont="1" applyFill="1" applyAlignment="1" applyProtection="1">
      <alignment vertical="center"/>
      <protection locked="0"/>
    </xf>
    <xf numFmtId="0" fontId="4" fillId="2" borderId="2" xfId="1" applyFont="1" applyFill="1" applyBorder="1" applyAlignment="1">
      <alignment horizontal="center" vertical="center" wrapText="1"/>
    </xf>
    <xf numFmtId="164" fontId="4" fillId="2" borderId="2" xfId="1" applyNumberFormat="1" applyFont="1" applyFill="1" applyBorder="1" applyAlignment="1">
      <alignment horizontal="center" vertical="center" wrapText="1"/>
    </xf>
    <xf numFmtId="0" fontId="2" fillId="2" borderId="2" xfId="1" applyFont="1" applyFill="1" applyBorder="1" applyAlignment="1">
      <alignment horizontal="left" vertical="center" wrapText="1"/>
    </xf>
    <xf numFmtId="0" fontId="2" fillId="2" borderId="2" xfId="1" applyFont="1" applyFill="1" applyBorder="1" applyAlignment="1">
      <alignment horizontal="center" vertical="center" wrapText="1"/>
    </xf>
    <xf numFmtId="1" fontId="7" fillId="0" borderId="2" xfId="2" applyNumberFormat="1" applyFont="1" applyBorder="1" applyAlignment="1">
      <alignment horizontal="center" vertical="center"/>
    </xf>
    <xf numFmtId="164" fontId="2" fillId="2" borderId="2" xfId="1" applyNumberFormat="1" applyFont="1" applyFill="1" applyBorder="1" applyAlignment="1">
      <alignment horizontal="center" vertical="center" wrapText="1"/>
    </xf>
    <xf numFmtId="2" fontId="3" fillId="2" borderId="2" xfId="1" applyNumberFormat="1" applyFont="1" applyFill="1" applyBorder="1" applyAlignment="1">
      <alignment horizontal="center" vertical="center" wrapText="1"/>
    </xf>
    <xf numFmtId="0" fontId="9" fillId="0" borderId="0" xfId="3" applyFont="1"/>
    <xf numFmtId="0" fontId="7" fillId="0" borderId="2" xfId="2" applyFont="1" applyBorder="1" applyAlignment="1">
      <alignment vertical="center" wrapText="1"/>
    </xf>
    <xf numFmtId="4" fontId="7" fillId="0" borderId="2" xfId="2" applyNumberFormat="1" applyFont="1" applyBorder="1" applyAlignment="1">
      <alignment horizontal="center" vertical="center" wrapText="1"/>
    </xf>
    <xf numFmtId="2" fontId="7" fillId="0" borderId="2" xfId="2" applyNumberFormat="1" applyFont="1" applyBorder="1" applyAlignment="1">
      <alignment horizontal="center" vertical="center"/>
    </xf>
    <xf numFmtId="0" fontId="5" fillId="2" borderId="0" xfId="1" applyFont="1" applyFill="1"/>
    <xf numFmtId="0" fontId="10" fillId="2" borderId="0" xfId="1" applyFont="1" applyFill="1" applyAlignment="1">
      <alignment vertical="center" wrapText="1"/>
    </xf>
    <xf numFmtId="0" fontId="12" fillId="0" borderId="0" xfId="2" applyFont="1"/>
    <xf numFmtId="0" fontId="5" fillId="2" borderId="0" xfId="1" applyFont="1" applyFill="1" applyAlignment="1" applyProtection="1">
      <alignment vertical="top" wrapText="1"/>
      <protection locked="0"/>
    </xf>
    <xf numFmtId="0" fontId="5" fillId="0" borderId="0" xfId="1" applyFont="1"/>
    <xf numFmtId="0" fontId="11" fillId="2" borderId="0" xfId="1" applyFont="1" applyFill="1" applyAlignment="1" applyProtection="1">
      <alignment horizontal="center" wrapText="1"/>
      <protection locked="0"/>
    </xf>
    <xf numFmtId="0" fontId="2" fillId="2" borderId="0" xfId="1" applyFont="1" applyFill="1" applyAlignment="1">
      <alignment vertical="center"/>
    </xf>
    <xf numFmtId="4" fontId="3" fillId="2" borderId="0" xfId="1" applyNumberFormat="1" applyFont="1" applyFill="1" applyAlignment="1">
      <alignment vertical="center"/>
    </xf>
    <xf numFmtId="14" fontId="5" fillId="2" borderId="1" xfId="1" applyNumberFormat="1" applyFont="1" applyFill="1" applyBorder="1"/>
    <xf numFmtId="4" fontId="2" fillId="2" borderId="2" xfId="1" applyNumberFormat="1" applyFont="1" applyFill="1" applyBorder="1" applyAlignment="1">
      <alignment horizontal="center" vertical="center"/>
    </xf>
    <xf numFmtId="4" fontId="7" fillId="0" borderId="2" xfId="2" applyNumberFormat="1" applyFont="1" applyBorder="1" applyAlignment="1">
      <alignment horizontal="center" vertical="center"/>
    </xf>
    <xf numFmtId="4" fontId="4" fillId="0" borderId="2" xfId="2" applyNumberFormat="1" applyFont="1" applyBorder="1" applyAlignment="1">
      <alignment horizontal="center" vertical="center" wrapText="1"/>
    </xf>
    <xf numFmtId="4" fontId="4" fillId="0" borderId="2" xfId="2" applyNumberFormat="1" applyFont="1" applyBorder="1" applyAlignment="1">
      <alignment horizontal="center" vertical="center"/>
    </xf>
    <xf numFmtId="14" fontId="5" fillId="2" borderId="0" xfId="1" applyNumberFormat="1" applyFont="1" applyFill="1"/>
    <xf numFmtId="4" fontId="3" fillId="2" borderId="2" xfId="1" applyNumberFormat="1" applyFont="1" applyFill="1" applyBorder="1" applyAlignment="1">
      <alignment horizontal="center" vertical="center"/>
    </xf>
    <xf numFmtId="0" fontId="13" fillId="0" borderId="0" xfId="0" applyFont="1" applyAlignment="1">
      <alignment wrapText="1"/>
    </xf>
    <xf numFmtId="4" fontId="14" fillId="0" borderId="2" xfId="2" applyNumberFormat="1" applyFont="1" applyBorder="1" applyAlignment="1">
      <alignment horizontal="center" vertical="center" wrapText="1"/>
    </xf>
    <xf numFmtId="0" fontId="2" fillId="2" borderId="0" xfId="1" applyFont="1" applyFill="1" applyAlignment="1">
      <alignment horizontal="left" vertical="top" wrapText="1"/>
    </xf>
    <xf numFmtId="0" fontId="2" fillId="2" borderId="2" xfId="1" applyFont="1" applyFill="1" applyBorder="1" applyAlignment="1">
      <alignment horizontal="left" vertical="center" wrapText="1"/>
    </xf>
    <xf numFmtId="0" fontId="11" fillId="2" borderId="0" xfId="1" applyFont="1" applyFill="1" applyAlignment="1" applyProtection="1">
      <alignment horizontal="center" wrapText="1"/>
      <protection locked="0"/>
    </xf>
    <xf numFmtId="0" fontId="5" fillId="2" borderId="0" xfId="1" applyFont="1" applyFill="1" applyAlignment="1" applyProtection="1">
      <alignment horizontal="right" wrapText="1"/>
      <protection locked="0"/>
    </xf>
    <xf numFmtId="0" fontId="5" fillId="2" borderId="0" xfId="1" applyFont="1" applyFill="1" applyAlignment="1">
      <alignment horizontal="left" wrapText="1"/>
    </xf>
    <xf numFmtId="0" fontId="5" fillId="2" borderId="1" xfId="1" applyFont="1" applyFill="1" applyBorder="1" applyAlignment="1" applyProtection="1">
      <alignment horizontal="right" wrapText="1"/>
      <protection locked="0"/>
    </xf>
    <xf numFmtId="0" fontId="10" fillId="2" borderId="0" xfId="1" applyFont="1" applyFill="1" applyAlignment="1">
      <alignment horizontal="center" vertical="center" wrapText="1"/>
    </xf>
    <xf numFmtId="0" fontId="4" fillId="2" borderId="2" xfId="1" applyFont="1" applyFill="1" applyBorder="1" applyAlignment="1">
      <alignment horizontal="center" vertical="center" wrapText="1"/>
    </xf>
    <xf numFmtId="164" fontId="3" fillId="2" borderId="2" xfId="1" applyNumberFormat="1" applyFont="1" applyFill="1" applyBorder="1" applyAlignment="1">
      <alignment horizontal="center" vertical="center" wrapText="1"/>
    </xf>
    <xf numFmtId="164" fontId="4" fillId="2" borderId="2" xfId="1" applyNumberFormat="1" applyFont="1" applyFill="1" applyBorder="1" applyAlignment="1">
      <alignment horizontal="center" vertical="center" wrapText="1"/>
    </xf>
    <xf numFmtId="0" fontId="5" fillId="2" borderId="0" xfId="1" applyFont="1" applyFill="1" applyAlignment="1">
      <alignment horizontal="left"/>
    </xf>
    <xf numFmtId="0" fontId="3" fillId="2" borderId="2" xfId="1" applyFont="1" applyFill="1" applyBorder="1" applyAlignment="1">
      <alignment horizontal="center" vertical="center" wrapText="1"/>
    </xf>
    <xf numFmtId="0" fontId="2" fillId="2" borderId="2" xfId="1" applyFont="1" applyFill="1" applyBorder="1" applyAlignment="1">
      <alignment horizontal="center" vertical="center" wrapText="1"/>
    </xf>
    <xf numFmtId="164" fontId="4" fillId="2" borderId="3" xfId="1" applyNumberFormat="1" applyFont="1" applyFill="1" applyBorder="1" applyAlignment="1">
      <alignment horizontal="center" vertical="center" wrapText="1"/>
    </xf>
    <xf numFmtId="164" fontId="4" fillId="2" borderId="4" xfId="1" applyNumberFormat="1" applyFont="1" applyFill="1" applyBorder="1" applyAlignment="1">
      <alignment horizontal="center" vertical="center" wrapText="1"/>
    </xf>
  </cellXfs>
  <cellStyles count="4">
    <cellStyle name="Гиперссылка" xfId="3" builtinId="8"/>
    <cellStyle name="Обычный" xfId="0" builtinId="0"/>
    <cellStyle name="Обычный 2" xfId="1" xr:uid="{00000000-0005-0000-0000-000002000000}"/>
    <cellStyle name="Обычный 3" xfId="2" xr:uid="{00000000-0005-0000-0000-000003000000}"/>
  </cellStyles>
  <dxfs count="11">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wmf"/><Relationship Id="rId2" Type="http://schemas.openxmlformats.org/officeDocument/2006/relationships/image" Target="../media/image2.wmf"/><Relationship Id="rId1" Type="http://schemas.openxmlformats.org/officeDocument/2006/relationships/image" Target="../media/image1.wmf"/><Relationship Id="rId4" Type="http://schemas.openxmlformats.org/officeDocument/2006/relationships/image" Target="../media/image4.wmf"/></Relationships>
</file>

<file path=xl/drawings/drawing1.xml><?xml version="1.0" encoding="utf-8"?>
<xdr:wsDr xmlns:xdr="http://schemas.openxmlformats.org/drawingml/2006/spreadsheetDrawing" xmlns:a="http://schemas.openxmlformats.org/drawingml/2006/main">
  <xdr:twoCellAnchor>
    <xdr:from>
      <xdr:col>14</xdr:col>
      <xdr:colOff>19050</xdr:colOff>
      <xdr:row>2</xdr:row>
      <xdr:rowOff>0</xdr:rowOff>
    </xdr:from>
    <xdr:to>
      <xdr:col>15</xdr:col>
      <xdr:colOff>0</xdr:colOff>
      <xdr:row>2</xdr:row>
      <xdr:rowOff>0</xdr:rowOff>
    </xdr:to>
    <xdr:pic>
      <xdr:nvPicPr>
        <xdr:cNvPr id="2" name="Picture 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15625" y="1733550"/>
          <a:ext cx="881063" cy="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F"/>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13</xdr:col>
      <xdr:colOff>19050</xdr:colOff>
      <xdr:row>2</xdr:row>
      <xdr:rowOff>0</xdr:rowOff>
    </xdr:from>
    <xdr:to>
      <xdr:col>13</xdr:col>
      <xdr:colOff>1019175</xdr:colOff>
      <xdr:row>2</xdr:row>
      <xdr:rowOff>0</xdr:rowOff>
    </xdr:to>
    <xdr:pic>
      <xdr:nvPicPr>
        <xdr:cNvPr id="3" name="Picture 2">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815513" y="1733550"/>
          <a:ext cx="881063" cy="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F"/>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20</xdr:col>
      <xdr:colOff>19050</xdr:colOff>
      <xdr:row>2</xdr:row>
      <xdr:rowOff>0</xdr:rowOff>
    </xdr:from>
    <xdr:to>
      <xdr:col>20</xdr:col>
      <xdr:colOff>952500</xdr:colOff>
      <xdr:row>2</xdr:row>
      <xdr:rowOff>0</xdr:rowOff>
    </xdr:to>
    <xdr:pic>
      <xdr:nvPicPr>
        <xdr:cNvPr id="4" name="Picture 5">
          <a:extLst>
            <a:ext uri="{FF2B5EF4-FFF2-40B4-BE49-F238E27FC236}">
              <a16:creationId xmlns:a16="http://schemas.microsoft.com/office/drawing/2014/main" id="{00000000-0008-0000-01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6773525" y="1733550"/>
          <a:ext cx="933450" cy="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F"/>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20</xdr:col>
      <xdr:colOff>266700</xdr:colOff>
      <xdr:row>2</xdr:row>
      <xdr:rowOff>0</xdr:rowOff>
    </xdr:from>
    <xdr:to>
      <xdr:col>20</xdr:col>
      <xdr:colOff>419100</xdr:colOff>
      <xdr:row>2</xdr:row>
      <xdr:rowOff>0</xdr:rowOff>
    </xdr:to>
    <xdr:pic>
      <xdr:nvPicPr>
        <xdr:cNvPr id="5" name="Picture 6">
          <a:extLst>
            <a:ext uri="{FF2B5EF4-FFF2-40B4-BE49-F238E27FC236}">
              <a16:creationId xmlns:a16="http://schemas.microsoft.com/office/drawing/2014/main" id="{00000000-0008-0000-0100-000005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021175" y="1733550"/>
          <a:ext cx="152400" cy="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F"/>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14</xdr:col>
      <xdr:colOff>19050</xdr:colOff>
      <xdr:row>2</xdr:row>
      <xdr:rowOff>0</xdr:rowOff>
    </xdr:from>
    <xdr:to>
      <xdr:col>15</xdr:col>
      <xdr:colOff>0</xdr:colOff>
      <xdr:row>2</xdr:row>
      <xdr:rowOff>0</xdr:rowOff>
    </xdr:to>
    <xdr:pic>
      <xdr:nvPicPr>
        <xdr:cNvPr id="6" name="Picture 1">
          <a:extLst>
            <a:ext uri="{FF2B5EF4-FFF2-40B4-BE49-F238E27FC236}">
              <a16:creationId xmlns:a16="http://schemas.microsoft.com/office/drawing/2014/main" id="{00000000-0008-0000-01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15625" y="1733550"/>
          <a:ext cx="881063" cy="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F"/>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13</xdr:col>
      <xdr:colOff>19050</xdr:colOff>
      <xdr:row>2</xdr:row>
      <xdr:rowOff>0</xdr:rowOff>
    </xdr:from>
    <xdr:to>
      <xdr:col>13</xdr:col>
      <xdr:colOff>1019175</xdr:colOff>
      <xdr:row>2</xdr:row>
      <xdr:rowOff>0</xdr:rowOff>
    </xdr:to>
    <xdr:pic>
      <xdr:nvPicPr>
        <xdr:cNvPr id="7" name="Picture 2">
          <a:extLst>
            <a:ext uri="{FF2B5EF4-FFF2-40B4-BE49-F238E27FC236}">
              <a16:creationId xmlns:a16="http://schemas.microsoft.com/office/drawing/2014/main" id="{00000000-0008-0000-0100-00000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815513" y="1733550"/>
          <a:ext cx="881063" cy="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F"/>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20</xdr:col>
      <xdr:colOff>19050</xdr:colOff>
      <xdr:row>2</xdr:row>
      <xdr:rowOff>0</xdr:rowOff>
    </xdr:from>
    <xdr:to>
      <xdr:col>20</xdr:col>
      <xdr:colOff>952500</xdr:colOff>
      <xdr:row>2</xdr:row>
      <xdr:rowOff>0</xdr:rowOff>
    </xdr:to>
    <xdr:pic>
      <xdr:nvPicPr>
        <xdr:cNvPr id="8" name="Picture 5">
          <a:extLst>
            <a:ext uri="{FF2B5EF4-FFF2-40B4-BE49-F238E27FC236}">
              <a16:creationId xmlns:a16="http://schemas.microsoft.com/office/drawing/2014/main" id="{00000000-0008-0000-0100-000008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6773525" y="1733550"/>
          <a:ext cx="933450" cy="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F"/>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20</xdr:col>
      <xdr:colOff>266700</xdr:colOff>
      <xdr:row>2</xdr:row>
      <xdr:rowOff>0</xdr:rowOff>
    </xdr:from>
    <xdr:to>
      <xdr:col>20</xdr:col>
      <xdr:colOff>419100</xdr:colOff>
      <xdr:row>2</xdr:row>
      <xdr:rowOff>0</xdr:rowOff>
    </xdr:to>
    <xdr:pic>
      <xdr:nvPicPr>
        <xdr:cNvPr id="9" name="Picture 6">
          <a:extLst>
            <a:ext uri="{FF2B5EF4-FFF2-40B4-BE49-F238E27FC236}">
              <a16:creationId xmlns:a16="http://schemas.microsoft.com/office/drawing/2014/main" id="{00000000-0008-0000-0100-000009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021175" y="1733550"/>
          <a:ext cx="152400" cy="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F"/>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19</xdr:col>
      <xdr:colOff>19050</xdr:colOff>
      <xdr:row>2</xdr:row>
      <xdr:rowOff>0</xdr:rowOff>
    </xdr:from>
    <xdr:to>
      <xdr:col>20</xdr:col>
      <xdr:colOff>0</xdr:colOff>
      <xdr:row>2</xdr:row>
      <xdr:rowOff>0</xdr:rowOff>
    </xdr:to>
    <xdr:pic>
      <xdr:nvPicPr>
        <xdr:cNvPr id="10" name="Picture 1">
          <a:extLst>
            <a:ext uri="{FF2B5EF4-FFF2-40B4-BE49-F238E27FC236}">
              <a16:creationId xmlns:a16="http://schemas.microsoft.com/office/drawing/2014/main" id="{00000000-0008-0000-01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54338" y="1733550"/>
          <a:ext cx="1100137" cy="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F"/>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18</xdr:col>
      <xdr:colOff>19050</xdr:colOff>
      <xdr:row>2</xdr:row>
      <xdr:rowOff>0</xdr:rowOff>
    </xdr:from>
    <xdr:to>
      <xdr:col>18</xdr:col>
      <xdr:colOff>952500</xdr:colOff>
      <xdr:row>2</xdr:row>
      <xdr:rowOff>0</xdr:rowOff>
    </xdr:to>
    <xdr:pic>
      <xdr:nvPicPr>
        <xdr:cNvPr id="11" name="Picture 2">
          <a:extLst>
            <a:ext uri="{FF2B5EF4-FFF2-40B4-BE49-F238E27FC236}">
              <a16:creationId xmlns:a16="http://schemas.microsoft.com/office/drawing/2014/main" id="{00000000-0008-0000-0100-00000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535150" y="1733550"/>
          <a:ext cx="933450" cy="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F"/>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Y14"/>
  <sheetViews>
    <sheetView tabSelected="1" view="pageBreakPreview" topLeftCell="A2" zoomScale="106" zoomScaleNormal="50" zoomScaleSheetLayoutView="106" workbookViewId="0">
      <selection activeCell="D5" sqref="D1:D1048576"/>
    </sheetView>
  </sheetViews>
  <sheetFormatPr defaultColWidth="9.140625" defaultRowHeight="15" x14ac:dyDescent="0.25"/>
  <cols>
    <col min="1" max="1" width="3.140625" style="15" customWidth="1"/>
    <col min="2" max="2" width="23.5703125" style="15" customWidth="1"/>
    <col min="3" max="3" width="6.85546875" style="15" hidden="1" customWidth="1"/>
    <col min="4" max="4" width="6.5703125" style="15" hidden="1" customWidth="1"/>
    <col min="5" max="5" width="12" style="15" customWidth="1"/>
    <col min="6" max="8" width="12.5703125" style="15" customWidth="1"/>
    <col min="9" max="12" width="12.5703125" style="15" hidden="1" customWidth="1"/>
    <col min="13" max="13" width="12.5703125" style="15" customWidth="1"/>
    <col min="14" max="14" width="12.5703125" style="15" hidden="1" customWidth="1"/>
    <col min="15" max="15" width="10.5703125" style="15" hidden="1" customWidth="1"/>
    <col min="16" max="17" width="10.5703125" style="15" customWidth="1"/>
    <col min="18" max="20" width="13.5703125" style="15" customWidth="1"/>
    <col min="21" max="21" width="14.28515625" style="15" customWidth="1"/>
    <col min="22" max="22" width="22.7109375" style="15" customWidth="1"/>
    <col min="23" max="23" width="3" style="15" customWidth="1"/>
    <col min="24" max="24" width="0" style="15" hidden="1" customWidth="1"/>
    <col min="25" max="25" width="9.5703125" style="15" hidden="1" customWidth="1"/>
    <col min="26" max="16384" width="9.140625" style="15"/>
  </cols>
  <sheetData>
    <row r="1" spans="1:25" s="1" customFormat="1" ht="72.75" hidden="1" customHeight="1" x14ac:dyDescent="0.2">
      <c r="P1" s="32"/>
      <c r="Q1" s="32"/>
      <c r="R1" s="32"/>
      <c r="S1" s="32"/>
      <c r="T1" s="32"/>
      <c r="U1" s="2"/>
      <c r="V1" s="2"/>
    </row>
    <row r="2" spans="1:25" ht="60" customHeight="1" x14ac:dyDescent="0.25">
      <c r="A2" s="38" t="s">
        <v>26</v>
      </c>
      <c r="B2" s="38"/>
      <c r="C2" s="38"/>
      <c r="D2" s="38"/>
      <c r="E2" s="38"/>
      <c r="F2" s="38"/>
      <c r="G2" s="38"/>
      <c r="H2" s="38"/>
      <c r="I2" s="38"/>
      <c r="J2" s="38"/>
      <c r="K2" s="38"/>
      <c r="L2" s="38"/>
      <c r="M2" s="38"/>
      <c r="N2" s="38"/>
      <c r="O2" s="38"/>
      <c r="P2" s="38"/>
      <c r="Q2" s="38"/>
      <c r="R2" s="38"/>
      <c r="S2" s="38"/>
      <c r="T2" s="38"/>
      <c r="U2" s="16"/>
      <c r="V2" s="16"/>
      <c r="W2" s="16"/>
      <c r="X2" s="16"/>
      <c r="Y2" s="16"/>
    </row>
    <row r="3" spans="1:25" s="21" customFormat="1" ht="35.85" customHeight="1" x14ac:dyDescent="0.2">
      <c r="A3" s="39" t="s">
        <v>24</v>
      </c>
      <c r="B3" s="39"/>
      <c r="C3" s="40">
        <f>VALUE(T10)</f>
        <v>54000</v>
      </c>
      <c r="D3" s="40"/>
      <c r="E3" s="40"/>
      <c r="F3" s="41" t="s">
        <v>3</v>
      </c>
      <c r="G3" s="41" t="s">
        <v>4</v>
      </c>
      <c r="H3" s="41" t="s">
        <v>5</v>
      </c>
      <c r="I3" s="41" t="s">
        <v>6</v>
      </c>
      <c r="J3" s="41" t="s">
        <v>7</v>
      </c>
      <c r="K3" s="41" t="s">
        <v>6</v>
      </c>
      <c r="L3" s="45" t="s">
        <v>25</v>
      </c>
      <c r="M3" s="41" t="s">
        <v>20</v>
      </c>
      <c r="N3" s="41" t="s">
        <v>8</v>
      </c>
      <c r="O3" s="39" t="s">
        <v>9</v>
      </c>
      <c r="P3" s="39" t="s">
        <v>10</v>
      </c>
      <c r="Q3" s="39" t="s">
        <v>21</v>
      </c>
      <c r="R3" s="39" t="s">
        <v>11</v>
      </c>
      <c r="S3" s="41" t="s">
        <v>22</v>
      </c>
      <c r="T3" s="43" t="s">
        <v>23</v>
      </c>
    </row>
    <row r="4" spans="1:25" s="21" customFormat="1" ht="12.75" x14ac:dyDescent="0.2">
      <c r="A4" s="39" t="s">
        <v>12</v>
      </c>
      <c r="B4" s="39" t="s">
        <v>13</v>
      </c>
      <c r="C4" s="44" t="s">
        <v>14</v>
      </c>
      <c r="D4" s="39" t="s">
        <v>15</v>
      </c>
      <c r="E4" s="39"/>
      <c r="F4" s="41"/>
      <c r="G4" s="41"/>
      <c r="H4" s="41"/>
      <c r="I4" s="41"/>
      <c r="J4" s="41"/>
      <c r="K4" s="41"/>
      <c r="L4" s="46"/>
      <c r="M4" s="41"/>
      <c r="N4" s="41"/>
      <c r="O4" s="39"/>
      <c r="P4" s="39"/>
      <c r="Q4" s="39"/>
      <c r="R4" s="39"/>
      <c r="S4" s="41"/>
      <c r="T4" s="43"/>
    </row>
    <row r="5" spans="1:25" s="21" customFormat="1" ht="25.5" x14ac:dyDescent="0.2">
      <c r="A5" s="39"/>
      <c r="B5" s="39"/>
      <c r="C5" s="44"/>
      <c r="D5" s="4" t="s">
        <v>16</v>
      </c>
      <c r="E5" s="4" t="s">
        <v>17</v>
      </c>
      <c r="F5" s="5" t="s">
        <v>18</v>
      </c>
      <c r="G5" s="5" t="s">
        <v>18</v>
      </c>
      <c r="H5" s="5" t="s">
        <v>18</v>
      </c>
      <c r="I5" s="5" t="s">
        <v>18</v>
      </c>
      <c r="J5" s="5" t="s">
        <v>18</v>
      </c>
      <c r="K5" s="5" t="s">
        <v>18</v>
      </c>
      <c r="L5" s="5" t="s">
        <v>18</v>
      </c>
      <c r="M5" s="41"/>
      <c r="N5" s="41"/>
      <c r="O5" s="39"/>
      <c r="P5" s="39"/>
      <c r="Q5" s="39"/>
      <c r="R5" s="39"/>
      <c r="S5" s="41"/>
      <c r="T5" s="43"/>
    </row>
    <row r="6" spans="1:25" s="21" customFormat="1" ht="48" x14ac:dyDescent="0.2">
      <c r="A6" s="6">
        <v>1</v>
      </c>
      <c r="B6" s="30" t="s">
        <v>29</v>
      </c>
      <c r="C6" s="6"/>
      <c r="D6" s="7" t="s">
        <v>28</v>
      </c>
      <c r="E6" s="8">
        <v>10</v>
      </c>
      <c r="F6" s="31">
        <v>5400</v>
      </c>
      <c r="G6" s="26">
        <v>5900</v>
      </c>
      <c r="H6" s="27">
        <v>6500</v>
      </c>
      <c r="I6" s="25"/>
      <c r="J6" s="25"/>
      <c r="K6" s="9"/>
      <c r="L6" s="9"/>
      <c r="M6" s="9">
        <f>AVERAGE(F6,G6,H6)</f>
        <v>5933.333333333333</v>
      </c>
      <c r="N6" s="9">
        <f t="shared" ref="N6" si="0">ROUND(M6,2)</f>
        <v>5933.33</v>
      </c>
      <c r="O6" s="7">
        <f>COUNT(F6:L6)</f>
        <v>3</v>
      </c>
      <c r="P6" s="7">
        <f>STDEV(F6,G6,H6)</f>
        <v>550.75705472861023</v>
      </c>
      <c r="Q6" s="7">
        <f>P6/M6*100</f>
        <v>9.2824222707069151</v>
      </c>
      <c r="R6" s="7" t="str">
        <f t="shared" ref="R6" si="1">IF(Q6&lt;33,"ОДНОРОДНЫЕ","НЕОДНОРОДНЫЕ")</f>
        <v>ОДНОРОДНЫЕ</v>
      </c>
      <c r="S6" s="9">
        <f>M6*E6</f>
        <v>59333.333333333328</v>
      </c>
      <c r="T6" s="10">
        <f>SMALL(F6:K6,1)*E6</f>
        <v>54000</v>
      </c>
    </row>
    <row r="7" spans="1:25" s="21" customFormat="1" ht="12.75" hidden="1" x14ac:dyDescent="0.2">
      <c r="A7" s="6"/>
      <c r="B7" s="12"/>
      <c r="C7" s="6"/>
      <c r="D7" s="7"/>
      <c r="E7" s="8"/>
      <c r="F7" s="13"/>
      <c r="G7" s="14"/>
      <c r="H7" s="14"/>
      <c r="I7" s="14"/>
      <c r="J7" s="14"/>
      <c r="K7" s="9"/>
      <c r="L7" s="9"/>
      <c r="M7" s="9"/>
      <c r="N7" s="9"/>
      <c r="O7" s="7"/>
      <c r="P7" s="7"/>
      <c r="Q7" s="7"/>
      <c r="R7" s="7"/>
      <c r="S7" s="9"/>
      <c r="T7" s="10"/>
    </row>
    <row r="8" spans="1:25" s="21" customFormat="1" ht="12.75" hidden="1" x14ac:dyDescent="0.2">
      <c r="A8" s="6"/>
      <c r="B8" s="12"/>
      <c r="C8" s="6"/>
      <c r="D8" s="7"/>
      <c r="E8" s="8"/>
      <c r="F8" s="13"/>
      <c r="G8" s="14"/>
      <c r="H8" s="14"/>
      <c r="I8" s="14"/>
      <c r="J8" s="14"/>
      <c r="K8" s="9"/>
      <c r="L8" s="9"/>
      <c r="M8" s="9"/>
      <c r="N8" s="9"/>
      <c r="O8" s="7"/>
      <c r="P8" s="7"/>
      <c r="Q8" s="7"/>
      <c r="R8" s="7"/>
      <c r="S8" s="9"/>
      <c r="T8" s="10"/>
    </row>
    <row r="9" spans="1:25" s="21" customFormat="1" ht="12.75" hidden="1" x14ac:dyDescent="0.2">
      <c r="A9" s="6"/>
      <c r="B9" s="12"/>
      <c r="C9" s="6"/>
      <c r="D9" s="7"/>
      <c r="E9" s="8"/>
      <c r="F9" s="13"/>
      <c r="G9" s="14"/>
      <c r="H9" s="14"/>
      <c r="I9" s="14"/>
      <c r="J9" s="14"/>
      <c r="K9" s="9"/>
      <c r="L9" s="9"/>
      <c r="M9" s="9"/>
      <c r="N9" s="9"/>
      <c r="O9" s="7"/>
      <c r="P9" s="7"/>
      <c r="Q9" s="7"/>
      <c r="R9" s="7"/>
      <c r="S9" s="9"/>
      <c r="T9" s="10"/>
    </row>
    <row r="10" spans="1:25" s="21" customFormat="1" ht="51.75" customHeight="1" x14ac:dyDescent="0.2">
      <c r="A10" s="33" t="s">
        <v>27</v>
      </c>
      <c r="B10" s="33"/>
      <c r="C10" s="33"/>
      <c r="D10" s="33"/>
      <c r="E10" s="33"/>
      <c r="F10" s="33"/>
      <c r="G10" s="33"/>
      <c r="H10" s="33"/>
      <c r="I10" s="33"/>
      <c r="J10" s="33"/>
      <c r="K10" s="33"/>
      <c r="L10" s="33"/>
      <c r="M10" s="33"/>
      <c r="N10" s="33"/>
      <c r="O10" s="33"/>
      <c r="P10" s="33"/>
      <c r="Q10" s="33"/>
      <c r="R10" s="33"/>
      <c r="S10" s="24">
        <f>SUM(S6:S9)</f>
        <v>59333.333333333328</v>
      </c>
      <c r="T10" s="29">
        <f>SUM(T6:T9)</f>
        <v>54000</v>
      </c>
      <c r="U10" s="22"/>
      <c r="V10" s="22"/>
      <c r="W10" s="22"/>
      <c r="X10" s="22"/>
      <c r="Y10" s="22"/>
    </row>
    <row r="11" spans="1:25" ht="12" customHeight="1" x14ac:dyDescent="0.25">
      <c r="A11" s="42"/>
      <c r="B11" s="42"/>
      <c r="C11" s="42"/>
      <c r="Q11" s="28"/>
      <c r="R11" s="35"/>
      <c r="S11" s="35"/>
      <c r="T11" s="35"/>
      <c r="U11" s="17"/>
    </row>
    <row r="12" spans="1:25" ht="13.15" customHeight="1" x14ac:dyDescent="0.25">
      <c r="A12" s="18"/>
      <c r="B12" s="18"/>
      <c r="C12" s="18"/>
      <c r="G12" s="3"/>
      <c r="H12" s="3"/>
      <c r="I12" s="3"/>
      <c r="J12" s="3"/>
      <c r="K12" s="3"/>
      <c r="L12" s="3"/>
      <c r="M12" s="3"/>
      <c r="N12" s="3"/>
      <c r="O12" s="3"/>
      <c r="Q12" s="20"/>
      <c r="R12" s="34"/>
      <c r="S12" s="34"/>
      <c r="T12" s="34"/>
      <c r="U12" s="11"/>
      <c r="V12" s="3"/>
      <c r="W12" s="3"/>
      <c r="X12" s="3"/>
      <c r="Y12" s="3"/>
    </row>
    <row r="13" spans="1:25" ht="26.25" customHeight="1" x14ac:dyDescent="0.25">
      <c r="A13" s="36" t="s">
        <v>1</v>
      </c>
      <c r="B13" s="36"/>
      <c r="C13" s="36"/>
      <c r="G13" s="3"/>
      <c r="H13" s="3"/>
      <c r="I13" s="3"/>
      <c r="J13" s="3"/>
      <c r="K13" s="3"/>
      <c r="L13" s="3"/>
      <c r="M13" s="3"/>
      <c r="N13" s="3"/>
      <c r="O13" s="3"/>
      <c r="P13" s="3"/>
      <c r="Q13" s="23" t="s">
        <v>30</v>
      </c>
      <c r="R13" s="37" t="s">
        <v>2</v>
      </c>
      <c r="S13" s="37"/>
      <c r="T13" s="37"/>
      <c r="U13" s="3"/>
      <c r="V13" s="3"/>
      <c r="W13" s="3"/>
      <c r="X13" s="3"/>
      <c r="Y13" s="3"/>
    </row>
    <row r="14" spans="1:25" ht="13.15" customHeight="1" x14ac:dyDescent="0.25">
      <c r="A14" s="19"/>
      <c r="B14" s="19"/>
      <c r="C14" s="19"/>
      <c r="G14" s="3"/>
      <c r="H14" s="3"/>
      <c r="I14" s="3"/>
      <c r="J14" s="3"/>
      <c r="K14" s="3"/>
      <c r="L14" s="3"/>
      <c r="M14" s="3"/>
      <c r="N14" s="3"/>
      <c r="O14" s="3"/>
      <c r="P14" s="3"/>
      <c r="Q14" s="20" t="s">
        <v>0</v>
      </c>
      <c r="R14" s="34" t="s">
        <v>19</v>
      </c>
      <c r="S14" s="34"/>
      <c r="T14" s="34"/>
      <c r="U14" s="3"/>
      <c r="V14" s="3"/>
      <c r="W14" s="3"/>
      <c r="X14" s="3"/>
      <c r="Y14" s="3"/>
    </row>
  </sheetData>
  <autoFilter ref="A1:T6" xr:uid="{00000000-0009-0000-0000-000000000000}">
    <filterColumn colId="15" showButton="0"/>
    <filterColumn colId="16" showButton="0"/>
    <filterColumn colId="17" showButton="0"/>
    <filterColumn colId="18" showButton="0"/>
  </autoFilter>
  <mergeCells count="30">
    <mergeCell ref="R14:T14"/>
    <mergeCell ref="A11:C11"/>
    <mergeCell ref="R3:R5"/>
    <mergeCell ref="S3:S5"/>
    <mergeCell ref="T3:T5"/>
    <mergeCell ref="A4:A5"/>
    <mergeCell ref="B4:B5"/>
    <mergeCell ref="C4:C5"/>
    <mergeCell ref="D4:E4"/>
    <mergeCell ref="L3:L4"/>
    <mergeCell ref="M3:M5"/>
    <mergeCell ref="N3:N5"/>
    <mergeCell ref="O3:O5"/>
    <mergeCell ref="P3:P5"/>
    <mergeCell ref="Q3:Q5"/>
    <mergeCell ref="P1:T1"/>
    <mergeCell ref="A10:R10"/>
    <mergeCell ref="R12:T12"/>
    <mergeCell ref="R11:T11"/>
    <mergeCell ref="A13:C13"/>
    <mergeCell ref="R13:T13"/>
    <mergeCell ref="A2:T2"/>
    <mergeCell ref="A3:B3"/>
    <mergeCell ref="C3:E3"/>
    <mergeCell ref="F3:F4"/>
    <mergeCell ref="G3:G4"/>
    <mergeCell ref="J3:J4"/>
    <mergeCell ref="K3:K4"/>
    <mergeCell ref="H3:H4"/>
    <mergeCell ref="I3:I4"/>
  </mergeCells>
  <conditionalFormatting sqref="R6">
    <cfRule type="containsText" dxfId="10" priority="1" operator="containsText" text="НЕОДНОРОДНЫЕ">
      <formula>NOT(ISERROR(SEARCH("НЕОДНОРОДНЫЕ",R6)))</formula>
    </cfRule>
    <cfRule type="containsText" dxfId="9" priority="2" operator="containsText" text="ОДНОРОДНЫЕ">
      <formula>NOT(ISERROR(SEARCH("ОДНОРОДНЫЕ",R6)))</formula>
    </cfRule>
    <cfRule type="containsText" dxfId="8" priority="3" operator="containsText" text="НЕОДНОРОДНЫЕ">
      <formula>NOT(ISERROR(SEARCH("НЕОДНОРОДНЫЕ",R6)))</formula>
    </cfRule>
    <cfRule type="containsText" dxfId="7" priority="4" operator="containsText" text="НЕ">
      <formula>NOT(ISERROR(SEARCH("НЕ",R6)))</formula>
    </cfRule>
    <cfRule type="containsText" dxfId="6" priority="5" operator="containsText" text="ОДНОРОДНЫЕ">
      <formula>NOT(ISERROR(SEARCH("ОДНОРОДНЫЕ",R6)))</formula>
    </cfRule>
  </conditionalFormatting>
  <conditionalFormatting sqref="R6:R9">
    <cfRule type="containsText" dxfId="5" priority="6" operator="containsText" text="НЕОДНОРОДНЫЕ">
      <formula>NOT(ISERROR(SEARCH("НЕОДНОРОДНЫЕ",R6)))</formula>
    </cfRule>
  </conditionalFormatting>
  <conditionalFormatting sqref="R7:R9">
    <cfRule type="containsText" dxfId="4" priority="8" operator="containsText" text="ОДНОРОДНЫЕ">
      <formula>NOT(ISERROR(SEARCH("ОДНОРОДНЫЕ",R7)))</formula>
    </cfRule>
    <cfRule type="containsText" dxfId="3" priority="9" operator="containsText" text="НЕОДНОРОДНЫЕ">
      <formula>NOT(ISERROR(SEARCH("НЕОДНОРОДНЫЕ",R7)))</formula>
    </cfRule>
    <cfRule type="containsText" dxfId="2" priority="10" operator="containsText" text="НЕ">
      <formula>NOT(ISERROR(SEARCH("НЕ",R7)))</formula>
    </cfRule>
    <cfRule type="containsText" dxfId="1" priority="11" operator="containsText" text="ОДНОРОДНЫЕ">
      <formula>NOT(ISERROR(SEARCH("ОДНОРОДНЫЕ",R7)))</formula>
    </cfRule>
    <cfRule type="containsText" dxfId="0" priority="12" operator="containsText" text="НЕОДНОРОДНЫЕ">
      <formula>NOT(ISERROR(SEARCH("НЕОДНОРОДНЫЕ",R7)))</formula>
    </cfRule>
  </conditionalFormatting>
  <pageMargins left="0.25" right="0.25" top="0.75" bottom="0.75" header="0.3" footer="0.3"/>
  <pageSetup paperSize="9" scale="88"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2</vt:lpstr>
      <vt:lpstr>'2'!Область_печати</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Art</dc:creator>
  <cp:lastModifiedBy>Emelyanova T V</cp:lastModifiedBy>
  <cp:lastPrinted>2026-08-03T07:56:09Z</cp:lastPrinted>
  <dcterms:created xsi:type="dcterms:W3CDTF">2022-08-17T08:59:46Z</dcterms:created>
  <dcterms:modified xsi:type="dcterms:W3CDTF">2026-08-04T07:55:34Z</dcterms:modified>
</cp:coreProperties>
</file>