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75" windowHeight="7575"/>
  </bookViews>
  <sheets>
    <sheet name="для пяти" sheetId="5" r:id="rId1"/>
  </sheets>
  <definedNames>
    <definedName name="_xlnm.Print_Area" localSheetId="0">'для пяти'!$A$1:$Q$37</definedName>
  </definedNames>
  <calcPr calcId="125725"/>
</workbook>
</file>

<file path=xl/calcChain.xml><?xml version="1.0" encoding="utf-8"?>
<calcChain xmlns="http://schemas.openxmlformats.org/spreadsheetml/2006/main">
  <c r="K12" i="5"/>
  <c r="P12" s="1"/>
  <c r="L12"/>
  <c r="K16"/>
  <c r="K15"/>
  <c r="K14"/>
  <c r="O20" l="1"/>
  <c r="F20"/>
  <c r="G20"/>
  <c r="H20"/>
  <c r="L17"/>
  <c r="L18"/>
  <c r="L13"/>
  <c r="K17"/>
  <c r="P17" s="1"/>
  <c r="K18"/>
  <c r="P18" s="1"/>
  <c r="K19"/>
  <c r="P19" s="1"/>
  <c r="K13"/>
  <c r="P13" s="1"/>
  <c r="M17" l="1"/>
  <c r="P14"/>
  <c r="P16"/>
  <c r="P15"/>
  <c r="P20" l="1"/>
  <c r="P22" s="1"/>
</calcChain>
</file>

<file path=xl/sharedStrings.xml><?xml version="1.0" encoding="utf-8"?>
<sst xmlns="http://schemas.openxmlformats.org/spreadsheetml/2006/main" count="53" uniqueCount="47">
  <si>
    <t>№ п/п</t>
  </si>
  <si>
    <t>Ед. изм.</t>
  </si>
  <si>
    <t>Кол-во</t>
  </si>
  <si>
    <t>Цена за ед., руб.</t>
  </si>
  <si>
    <t>Средняя цена за ед., руб.</t>
  </si>
  <si>
    <t>Всего, руб.</t>
  </si>
  <si>
    <t>ИТОГО</t>
  </si>
  <si>
    <t xml:space="preserve"> </t>
  </si>
  <si>
    <t>Обоснование начальной (максимальной) цены контракта</t>
  </si>
  <si>
    <t>Наименование объекта закупки:</t>
  </si>
  <si>
    <t>Используемый метод определения Н(М)ЦК с обоснованием и расчетом:</t>
  </si>
  <si>
    <t>Коэффициент вариации</t>
  </si>
  <si>
    <t>Среднее квадратичное отклонение</t>
  </si>
  <si>
    <t>Расчетная цена за ед.*  , руб.</t>
  </si>
  <si>
    <t>Всего с учетом лимитов бюджетных обязательств*, руб.</t>
  </si>
  <si>
    <t>В.И. Форсиков</t>
  </si>
  <si>
    <t>ОКПД2/Код КТРУ</t>
  </si>
  <si>
    <t>Ценовые предложения</t>
  </si>
  <si>
    <t>Заместитель руководителя</t>
  </si>
  <si>
    <t>Метод сопоставимых рыночных цен (анализа рынка)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</si>
  <si>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 Расчет начальной (максимальной) цены контракта представлен в таблице:</t>
  </si>
  <si>
    <t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</si>
  <si>
    <t>Руководитель контрактной службы</t>
  </si>
  <si>
    <t>Обоснование НМЦК подготовил:</t>
  </si>
  <si>
    <t>1</t>
  </si>
  <si>
    <t>Оказание услуг (сотовой) радиотелефонной связи</t>
  </si>
  <si>
    <t>Наименование услуги</t>
  </si>
  <si>
    <t>Все входящие</t>
  </si>
  <si>
    <t>минута</t>
  </si>
  <si>
    <t>Исходящие вызовы с территории Санкт-Петерубрга и Ленинградской области на мобильные и стационарные телефоны, зарегистрированные у других операторов связи на территории СПб и ЛО</t>
  </si>
  <si>
    <t>Исходящие вызовы с территории Санкт-Петерубрга и Ленинградской области на номера своего оператора Домашнего региона</t>
  </si>
  <si>
    <t>Исходящие вызовы с территории Санкт-Петерубрга и Ленинградской области на номера своего оператора филиала подключения</t>
  </si>
  <si>
    <t>Исходящие вызовы с территории Санкт-Петерубрга и Ленинградской области на номера своего оператора по России</t>
  </si>
  <si>
    <t>Исходящие вызовы с территории Санкт-Петерубрга и Ленинградской области на мобильные и городские номера других регионов России</t>
  </si>
  <si>
    <t>SMS-сообщение на номера домашнего региона</t>
  </si>
  <si>
    <t>штука</t>
  </si>
  <si>
    <t>SMS-сообщение на номера остальных регионов России</t>
  </si>
  <si>
    <t>Максимальное значение цены контракта:</t>
  </si>
  <si>
    <t xml:space="preserve">КП №1849.ГБ.47_2026 от 23.06.2026 </t>
  </si>
  <si>
    <t xml:space="preserve">КП №1825.ГБ.47/2026 от 20.06.2026 </t>
  </si>
  <si>
    <t xml:space="preserve">Ведущий экономист по договорной и претензионной работе отдела по ОВДУ     
</t>
  </si>
  <si>
    <t>А.А.Кириллов</t>
  </si>
  <si>
    <t>61.20.11.000/61.20.10.000-00000004</t>
  </si>
  <si>
    <t xml:space="preserve">  Начальная (максимальная) цена контракта составляет </t>
  </si>
  <si>
    <t>Экранная копия  от  23.07.2026 https://spb.mts.ru/personal/mobilnaya-svyaz/tarifi/vse-tarifi/mts_nalegke</t>
  </si>
  <si>
    <t xml:space="preserve">Экранная копия  от 23.07.2026 </t>
  </si>
  <si>
    <t>24.07.2026 г</t>
  </si>
</sst>
</file>

<file path=xl/styles.xml><?xml version="1.0" encoding="utf-8"?>
<styleSheet xmlns="http://schemas.openxmlformats.org/spreadsheetml/2006/main">
  <numFmts count="2">
    <numFmt numFmtId="164" formatCode="#,##0.00&quot;р.&quot;"/>
    <numFmt numFmtId="165" formatCode="#,##0.00\ &quot;₽&quot;"/>
  </numFmts>
  <fonts count="20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6" fillId="0" borderId="0" xfId="0" applyFont="1"/>
    <xf numFmtId="0" fontId="1" fillId="0" borderId="0" xfId="0" applyFont="1"/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/>
    <xf numFmtId="0" fontId="13" fillId="0" borderId="0" xfId="0" applyFont="1" applyAlignment="1">
      <alignment horizontal="right"/>
    </xf>
    <xf numFmtId="2" fontId="5" fillId="0" borderId="1" xfId="0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5" fillId="0" borderId="0" xfId="1" applyFont="1" applyAlignment="1"/>
    <xf numFmtId="0" fontId="9" fillId="0" borderId="1" xfId="0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2" fontId="5" fillId="0" borderId="13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Border="1"/>
    <xf numFmtId="0" fontId="18" fillId="0" borderId="14" xfId="0" applyFont="1" applyBorder="1"/>
    <xf numFmtId="0" fontId="5" fillId="0" borderId="0" xfId="0" applyFont="1" applyBorder="1" applyAlignment="1"/>
    <xf numFmtId="0" fontId="5" fillId="0" borderId="14" xfId="0" applyFont="1" applyBorder="1" applyAlignment="1"/>
    <xf numFmtId="0" fontId="18" fillId="0" borderId="10" xfId="0" applyFont="1" applyBorder="1"/>
    <xf numFmtId="0" fontId="6" fillId="0" borderId="0" xfId="1" applyFont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10" xfId="0" applyNumberFormat="1" applyFont="1" applyFill="1" applyBorder="1" applyAlignment="1">
      <alignment vertical="center" wrapText="1"/>
    </xf>
    <xf numFmtId="2" fontId="5" fillId="0" borderId="15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2" fontId="5" fillId="0" borderId="0" xfId="0" applyNumberFormat="1" applyFont="1" applyBorder="1" applyAlignment="1">
      <alignment horizontal="center" vertical="center"/>
    </xf>
    <xf numFmtId="0" fontId="19" fillId="0" borderId="0" xfId="2" applyAlignment="1" applyProtection="1">
      <alignment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pb.mts.ru/personal/mobilnaya-svyaz/tarifi/vse-tarifi/mts_naleg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7"/>
  <sheetViews>
    <sheetView tabSelected="1" topLeftCell="A13" zoomScale="85" zoomScaleNormal="85" zoomScaleSheetLayoutView="90" workbookViewId="0">
      <selection activeCell="Q20" sqref="Q20"/>
    </sheetView>
  </sheetViews>
  <sheetFormatPr defaultRowHeight="15"/>
  <cols>
    <col min="1" max="1" width="11.140625" customWidth="1"/>
    <col min="2" max="2" width="11.7109375" customWidth="1"/>
    <col min="3" max="3" width="27" style="9" customWidth="1"/>
    <col min="4" max="4" width="6" customWidth="1"/>
    <col min="5" max="5" width="6.85546875" customWidth="1"/>
    <col min="6" max="6" width="13.28515625" customWidth="1"/>
    <col min="7" max="7" width="15" customWidth="1"/>
    <col min="8" max="8" width="13.28515625" customWidth="1"/>
    <col min="9" max="9" width="4.140625" hidden="1" customWidth="1"/>
    <col min="10" max="10" width="4.42578125" hidden="1" customWidth="1"/>
    <col min="11" max="11" width="10" customWidth="1"/>
    <col min="12" max="13" width="12.28515625" customWidth="1"/>
    <col min="14" max="14" width="10.42578125" hidden="1" customWidth="1"/>
    <col min="15" max="15" width="2" hidden="1" customWidth="1"/>
    <col min="16" max="16" width="15.28515625" customWidth="1"/>
  </cols>
  <sheetData>
    <row r="1" spans="1:16">
      <c r="C1" s="7"/>
      <c r="P1" s="11"/>
    </row>
    <row r="2" spans="1:16">
      <c r="C2" s="7"/>
      <c r="P2" s="11"/>
    </row>
    <row r="3" spans="1:16" ht="19.5" customHeight="1">
      <c r="A3" s="76" t="s">
        <v>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</row>
    <row r="4" spans="1:16" ht="17.25" customHeight="1">
      <c r="A4" s="77" t="s">
        <v>9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6" ht="30" customHeight="1">
      <c r="A5" s="78" t="s">
        <v>25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</row>
    <row r="6" spans="1:16" s="2" customFormat="1" ht="15.75">
      <c r="A6" s="80" t="s">
        <v>10</v>
      </c>
      <c r="B6" s="81"/>
      <c r="C6" s="81"/>
      <c r="D6" s="81"/>
      <c r="E6" s="81"/>
      <c r="F6" s="81"/>
      <c r="G6" s="81"/>
      <c r="H6" s="81"/>
      <c r="I6" s="81"/>
      <c r="J6" s="82" t="s">
        <v>19</v>
      </c>
      <c r="K6" s="82"/>
      <c r="L6" s="82"/>
      <c r="M6" s="82"/>
      <c r="N6" s="82"/>
      <c r="O6" s="82"/>
      <c r="P6" s="82"/>
    </row>
    <row r="7" spans="1:16" ht="41.25" customHeight="1" thickBot="1">
      <c r="A7" s="83" t="s">
        <v>20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</row>
    <row r="8" spans="1:16" ht="15" customHeight="1">
      <c r="A8" s="73" t="s">
        <v>0</v>
      </c>
      <c r="B8" s="66" t="s">
        <v>16</v>
      </c>
      <c r="C8" s="66" t="s">
        <v>26</v>
      </c>
      <c r="D8" s="66" t="s">
        <v>1</v>
      </c>
      <c r="E8" s="66" t="s">
        <v>2</v>
      </c>
      <c r="F8" s="91" t="s">
        <v>17</v>
      </c>
      <c r="G8" s="92"/>
      <c r="H8" s="92"/>
      <c r="I8" s="92"/>
      <c r="J8" s="93"/>
      <c r="K8" s="72" t="s">
        <v>4</v>
      </c>
      <c r="L8" s="72" t="s">
        <v>12</v>
      </c>
      <c r="M8" s="72" t="s">
        <v>11</v>
      </c>
      <c r="N8" s="51" t="s">
        <v>13</v>
      </c>
      <c r="O8" s="51" t="s">
        <v>5</v>
      </c>
      <c r="P8" s="72" t="s">
        <v>14</v>
      </c>
    </row>
    <row r="9" spans="1:16" ht="15" customHeight="1">
      <c r="A9" s="74"/>
      <c r="B9" s="67"/>
      <c r="C9" s="67"/>
      <c r="D9" s="67"/>
      <c r="E9" s="67"/>
      <c r="F9" s="85" t="s">
        <v>3</v>
      </c>
      <c r="G9" s="86"/>
      <c r="H9" s="86"/>
      <c r="I9" s="86"/>
      <c r="J9" s="87"/>
      <c r="K9" s="72"/>
      <c r="L9" s="72"/>
      <c r="M9" s="72"/>
      <c r="N9" s="51"/>
      <c r="O9" s="51"/>
      <c r="P9" s="72"/>
    </row>
    <row r="10" spans="1:16" ht="15.75" customHeight="1">
      <c r="A10" s="74"/>
      <c r="B10" s="67"/>
      <c r="C10" s="67"/>
      <c r="D10" s="67"/>
      <c r="E10" s="67"/>
      <c r="F10" s="88"/>
      <c r="G10" s="89"/>
      <c r="H10" s="89"/>
      <c r="I10" s="89"/>
      <c r="J10" s="90"/>
      <c r="K10" s="72"/>
      <c r="L10" s="72"/>
      <c r="M10" s="72"/>
      <c r="N10" s="51"/>
      <c r="O10" s="51"/>
      <c r="P10" s="72"/>
    </row>
    <row r="11" spans="1:16" ht="64.5" customHeight="1">
      <c r="A11" s="75"/>
      <c r="B11" s="68"/>
      <c r="C11" s="68"/>
      <c r="D11" s="68"/>
      <c r="E11" s="68"/>
      <c r="F11" s="53" t="s">
        <v>39</v>
      </c>
      <c r="G11" s="53" t="s">
        <v>45</v>
      </c>
      <c r="H11" s="53" t="s">
        <v>38</v>
      </c>
      <c r="I11" s="40"/>
      <c r="J11" s="54"/>
      <c r="K11" s="72"/>
      <c r="L11" s="72"/>
      <c r="M11" s="72"/>
      <c r="N11" s="41"/>
      <c r="O11" s="41"/>
      <c r="P11" s="72"/>
    </row>
    <row r="12" spans="1:16" ht="26.25" customHeight="1">
      <c r="A12" s="49" t="s">
        <v>24</v>
      </c>
      <c r="B12" s="63" t="s">
        <v>42</v>
      </c>
      <c r="C12" s="50" t="s">
        <v>27</v>
      </c>
      <c r="D12" s="51" t="s">
        <v>28</v>
      </c>
      <c r="E12" s="52">
        <v>1</v>
      </c>
      <c r="F12" s="12">
        <v>0</v>
      </c>
      <c r="G12" s="12">
        <v>0</v>
      </c>
      <c r="H12" s="12">
        <v>0</v>
      </c>
      <c r="I12" s="12"/>
      <c r="J12" s="59"/>
      <c r="K12" s="55">
        <f>AVERAGE(F12:J12)</f>
        <v>0</v>
      </c>
      <c r="L12" s="55">
        <f>STDEV(F12:J12)</f>
        <v>0</v>
      </c>
      <c r="M12" s="55">
        <v>13.14</v>
      </c>
      <c r="N12" s="58"/>
      <c r="O12" s="58"/>
      <c r="P12" s="55">
        <f>IF(N12&gt;0,N12,K12)*E12</f>
        <v>0</v>
      </c>
    </row>
    <row r="13" spans="1:16" s="5" customFormat="1" ht="78.75">
      <c r="A13" s="15">
        <v>2</v>
      </c>
      <c r="B13" s="64"/>
      <c r="C13" s="17" t="s">
        <v>29</v>
      </c>
      <c r="D13" s="17" t="s">
        <v>28</v>
      </c>
      <c r="E13" s="17">
        <v>1</v>
      </c>
      <c r="F13" s="55">
        <v>3</v>
      </c>
      <c r="G13" s="55">
        <v>2</v>
      </c>
      <c r="H13" s="56">
        <v>1.95</v>
      </c>
      <c r="I13" s="36"/>
      <c r="J13" s="57"/>
      <c r="K13" s="55">
        <f>AVERAGE(F13:J13)</f>
        <v>2.3166666666666669</v>
      </c>
      <c r="L13" s="55">
        <f>STDEV(F13:J13)</f>
        <v>0.59231185479722781</v>
      </c>
      <c r="M13" s="55">
        <v>14.14</v>
      </c>
      <c r="N13" s="58"/>
      <c r="O13" s="58"/>
      <c r="P13" s="55">
        <f>IF(N13&gt;0,N13,K13)*E13</f>
        <v>2.3166666666666669</v>
      </c>
    </row>
    <row r="14" spans="1:16" ht="45">
      <c r="A14" s="15">
        <v>3</v>
      </c>
      <c r="B14" s="64"/>
      <c r="C14" s="17" t="s">
        <v>30</v>
      </c>
      <c r="D14" s="17" t="s">
        <v>28</v>
      </c>
      <c r="E14" s="17">
        <v>1</v>
      </c>
      <c r="F14" s="21">
        <v>3</v>
      </c>
      <c r="G14" s="21">
        <v>2</v>
      </c>
      <c r="H14" s="34">
        <v>1.95</v>
      </c>
      <c r="I14" s="42"/>
      <c r="J14" s="43"/>
      <c r="K14" s="21">
        <f>AVERAGE(F14:J14)</f>
        <v>2.3166666666666669</v>
      </c>
      <c r="L14" s="21">
        <v>0.28000000000000003</v>
      </c>
      <c r="M14" s="21">
        <v>13.31</v>
      </c>
      <c r="N14" s="18"/>
      <c r="O14" s="18"/>
      <c r="P14" s="21">
        <f t="shared" ref="P14:P19" si="0">IF(N14&gt;0,N14,K14)*E14</f>
        <v>2.3166666666666669</v>
      </c>
    </row>
    <row r="15" spans="1:16" ht="45">
      <c r="A15" s="15">
        <v>4</v>
      </c>
      <c r="B15" s="64"/>
      <c r="C15" s="17" t="s">
        <v>31</v>
      </c>
      <c r="D15" s="17" t="s">
        <v>28</v>
      </c>
      <c r="E15" s="17">
        <v>1</v>
      </c>
      <c r="F15" s="21">
        <v>3</v>
      </c>
      <c r="G15" s="21">
        <v>2</v>
      </c>
      <c r="H15" s="34">
        <v>1.95</v>
      </c>
      <c r="I15" s="44"/>
      <c r="J15" s="45"/>
      <c r="K15" s="21">
        <f>AVERAGE(F15:J15)</f>
        <v>2.3166666666666669</v>
      </c>
      <c r="L15" s="21">
        <v>0.28000000000000003</v>
      </c>
      <c r="M15" s="21">
        <v>13.31</v>
      </c>
      <c r="N15" s="19"/>
      <c r="O15" s="20"/>
      <c r="P15" s="21">
        <f t="shared" si="0"/>
        <v>2.3166666666666669</v>
      </c>
    </row>
    <row r="16" spans="1:16" ht="45">
      <c r="A16" s="15">
        <v>5</v>
      </c>
      <c r="B16" s="64"/>
      <c r="C16" s="17" t="s">
        <v>32</v>
      </c>
      <c r="D16" s="17" t="s">
        <v>28</v>
      </c>
      <c r="E16" s="17">
        <v>1</v>
      </c>
      <c r="F16" s="21">
        <v>3.5</v>
      </c>
      <c r="G16" s="21">
        <v>2.5</v>
      </c>
      <c r="H16" s="34">
        <v>2</v>
      </c>
      <c r="I16" s="42"/>
      <c r="J16" s="43"/>
      <c r="K16" s="21">
        <f>AVERAGE(F16:J16)</f>
        <v>2.6666666666666665</v>
      </c>
      <c r="L16" s="21">
        <v>0.28000000000000003</v>
      </c>
      <c r="M16" s="21">
        <v>12.39</v>
      </c>
      <c r="N16" s="18"/>
      <c r="O16" s="18"/>
      <c r="P16" s="21">
        <f t="shared" si="0"/>
        <v>2.6666666666666665</v>
      </c>
    </row>
    <row r="17" spans="1:16" ht="45">
      <c r="A17" s="15">
        <v>6</v>
      </c>
      <c r="B17" s="64"/>
      <c r="C17" s="17" t="s">
        <v>33</v>
      </c>
      <c r="D17" s="17" t="s">
        <v>28</v>
      </c>
      <c r="E17" s="17">
        <v>1</v>
      </c>
      <c r="F17" s="21">
        <v>7.5</v>
      </c>
      <c r="G17" s="21">
        <v>7</v>
      </c>
      <c r="H17" s="34">
        <v>9</v>
      </c>
      <c r="I17" s="42"/>
      <c r="J17" s="43"/>
      <c r="K17" s="21">
        <f t="shared" ref="K17:K19" si="1">AVERAGE(F17:J17)</f>
        <v>7.833333333333333</v>
      </c>
      <c r="L17" s="21">
        <f t="shared" ref="L17:L18" si="2">STDEV(F17:J17)</f>
        <v>1.0408329997330641</v>
      </c>
      <c r="M17" s="21">
        <f t="shared" ref="M17" si="3">STDEV(F17,G17,H17,I17,J17)/K17*100</f>
        <v>13.287229783826351</v>
      </c>
      <c r="N17" s="18"/>
      <c r="O17" s="18"/>
      <c r="P17" s="21">
        <f t="shared" si="0"/>
        <v>7.833333333333333</v>
      </c>
    </row>
    <row r="18" spans="1:16" ht="22.5">
      <c r="A18" s="15">
        <v>7</v>
      </c>
      <c r="B18" s="65"/>
      <c r="C18" s="17" t="s">
        <v>34</v>
      </c>
      <c r="D18" s="17" t="s">
        <v>35</v>
      </c>
      <c r="E18" s="17">
        <v>1</v>
      </c>
      <c r="F18" s="21">
        <v>2</v>
      </c>
      <c r="G18" s="21">
        <v>3</v>
      </c>
      <c r="H18" s="34">
        <v>1.5</v>
      </c>
      <c r="I18" s="42"/>
      <c r="J18" s="43"/>
      <c r="K18" s="21">
        <f t="shared" si="1"/>
        <v>2.1666666666666665</v>
      </c>
      <c r="L18" s="21">
        <f t="shared" si="2"/>
        <v>0.76376261582597316</v>
      </c>
      <c r="M18" s="21">
        <v>32.78</v>
      </c>
      <c r="N18" s="18"/>
      <c r="O18" s="18"/>
      <c r="P18" s="21">
        <f t="shared" si="0"/>
        <v>2.1666666666666665</v>
      </c>
    </row>
    <row r="19" spans="1:16" ht="22.5">
      <c r="A19" s="22">
        <v>8</v>
      </c>
      <c r="B19" s="48"/>
      <c r="C19" s="23" t="s">
        <v>36</v>
      </c>
      <c r="D19" s="23" t="s">
        <v>35</v>
      </c>
      <c r="E19" s="23">
        <v>1</v>
      </c>
      <c r="F19" s="24">
        <v>2.2999999999999998</v>
      </c>
      <c r="G19" s="24">
        <v>3</v>
      </c>
      <c r="H19" s="35">
        <v>2.5</v>
      </c>
      <c r="I19" s="42"/>
      <c r="J19" s="46"/>
      <c r="K19" s="24">
        <f t="shared" si="1"/>
        <v>2.6</v>
      </c>
      <c r="L19" s="24">
        <v>0.28000000000000003</v>
      </c>
      <c r="M19" s="24">
        <v>10.82</v>
      </c>
      <c r="N19" s="25"/>
      <c r="O19" s="25"/>
      <c r="P19" s="24">
        <f t="shared" si="0"/>
        <v>2.6</v>
      </c>
    </row>
    <row r="20" spans="1:16" ht="17.25" customHeight="1">
      <c r="A20" s="69" t="s">
        <v>6</v>
      </c>
      <c r="B20" s="69"/>
      <c r="C20" s="26"/>
      <c r="D20" s="27" t="s">
        <v>7</v>
      </c>
      <c r="E20" s="27"/>
      <c r="F20" s="21">
        <f>SUM(F12:F19)</f>
        <v>24.3</v>
      </c>
      <c r="G20" s="21">
        <f>SUM(G12:G19)</f>
        <v>21.5</v>
      </c>
      <c r="H20" s="34">
        <f>SUM(H12:H19)</f>
        <v>20.85</v>
      </c>
      <c r="I20" s="42"/>
      <c r="J20" s="43"/>
      <c r="K20" s="21"/>
      <c r="L20" s="21"/>
      <c r="M20" s="21"/>
      <c r="N20" s="27"/>
      <c r="O20" s="28" t="e">
        <f>SUM(#REF!)</f>
        <v>#REF!</v>
      </c>
      <c r="P20" s="28">
        <f>SUM(P11:P19)</f>
        <v>22.216666666666669</v>
      </c>
    </row>
    <row r="21" spans="1:16" ht="17.25" customHeight="1">
      <c r="A21" s="60"/>
      <c r="B21" s="60"/>
      <c r="C21" s="29"/>
      <c r="D21" s="30"/>
      <c r="E21" s="30"/>
      <c r="F21" s="61"/>
      <c r="G21" s="61"/>
      <c r="H21" s="61"/>
      <c r="I21" s="42"/>
      <c r="J21" s="42"/>
      <c r="K21" s="61"/>
      <c r="L21" s="61"/>
      <c r="M21" s="61"/>
      <c r="N21" s="30"/>
      <c r="O21" s="32"/>
      <c r="P21" s="32"/>
    </row>
    <row r="22" spans="1:16">
      <c r="B22" s="3" t="s">
        <v>43</v>
      </c>
      <c r="C22" s="8"/>
      <c r="D22" s="1"/>
      <c r="E22" s="1"/>
      <c r="F22" s="1"/>
      <c r="G22" s="1"/>
      <c r="H22" s="1"/>
      <c r="I22" s="4"/>
      <c r="J22" s="1"/>
      <c r="K22" s="1"/>
      <c r="L22" s="1"/>
      <c r="M22" s="1"/>
      <c r="N22" s="1"/>
      <c r="O22" s="1"/>
      <c r="P22" s="6">
        <f>P20</f>
        <v>22.216666666666669</v>
      </c>
    </row>
    <row r="23" spans="1:16">
      <c r="B23" s="39" t="s">
        <v>37</v>
      </c>
      <c r="C23" s="38"/>
      <c r="D23" s="37"/>
      <c r="E23" s="37"/>
      <c r="F23" s="37"/>
      <c r="G23" s="37"/>
      <c r="H23" s="37"/>
      <c r="I23" s="37"/>
      <c r="J23" s="37"/>
      <c r="K23" s="37"/>
      <c r="L23" s="37"/>
      <c r="P23" s="6">
        <v>40000</v>
      </c>
    </row>
    <row r="24" spans="1:16">
      <c r="B24" s="62" t="s">
        <v>44</v>
      </c>
      <c r="C24" s="38"/>
      <c r="D24" s="37"/>
      <c r="E24" s="37"/>
      <c r="F24" s="37"/>
      <c r="G24" s="37"/>
      <c r="H24" s="37"/>
      <c r="I24" s="37"/>
      <c r="J24" s="37"/>
      <c r="K24" s="37"/>
      <c r="L24" s="37"/>
      <c r="P24" s="6"/>
    </row>
    <row r="25" spans="1:16">
      <c r="B25" s="13" t="s">
        <v>22</v>
      </c>
      <c r="C25" s="14"/>
      <c r="D25" s="14"/>
      <c r="E25" s="14"/>
      <c r="F25" s="14"/>
      <c r="G25" s="14"/>
      <c r="H25" s="14"/>
      <c r="I25" s="14"/>
      <c r="J25" s="14"/>
      <c r="K25" s="10"/>
      <c r="L25" s="10"/>
    </row>
    <row r="26" spans="1:16">
      <c r="B26" s="13" t="s">
        <v>18</v>
      </c>
      <c r="C26" s="13"/>
      <c r="D26" s="13"/>
      <c r="E26" s="13"/>
      <c r="F26" s="14"/>
      <c r="G26" s="14"/>
      <c r="H26" s="14"/>
      <c r="I26" s="13"/>
      <c r="J26" s="14"/>
      <c r="K26" s="13" t="s">
        <v>15</v>
      </c>
      <c r="L26" s="14"/>
    </row>
    <row r="27" spans="1:16">
      <c r="B27" s="13"/>
      <c r="C27" s="13"/>
      <c r="D27" s="13"/>
      <c r="E27" s="13"/>
      <c r="F27" s="14"/>
      <c r="G27" s="14"/>
      <c r="H27" s="14"/>
      <c r="I27" s="13"/>
      <c r="J27" s="14"/>
      <c r="K27" s="13"/>
      <c r="L27" s="14"/>
    </row>
    <row r="28" spans="1:16">
      <c r="B28" s="16" t="s">
        <v>23</v>
      </c>
      <c r="C28" s="16"/>
      <c r="D28" s="16"/>
      <c r="E28" s="13"/>
      <c r="F28" s="14"/>
      <c r="G28" s="14"/>
      <c r="H28" s="14"/>
      <c r="I28" s="13"/>
      <c r="J28" s="14"/>
      <c r="K28" s="13"/>
      <c r="L28" s="14"/>
    </row>
    <row r="29" spans="1:16" ht="31.5" customHeight="1">
      <c r="A29" s="33"/>
      <c r="B29" s="71" t="s">
        <v>40</v>
      </c>
      <c r="C29" s="71"/>
      <c r="D29" s="71"/>
      <c r="E29" s="13"/>
      <c r="F29" s="14"/>
      <c r="G29" s="14"/>
      <c r="H29" s="14"/>
      <c r="I29" s="16"/>
      <c r="J29" s="16"/>
      <c r="K29" s="47" t="s">
        <v>41</v>
      </c>
      <c r="L29" s="16"/>
      <c r="M29" s="30"/>
      <c r="N29" s="30"/>
      <c r="O29" s="32"/>
      <c r="P29" s="32"/>
    </row>
    <row r="30" spans="1:16">
      <c r="A30" s="1"/>
      <c r="B30" s="33"/>
      <c r="C30" s="29"/>
      <c r="D30" s="30"/>
      <c r="E30" s="30"/>
      <c r="F30" s="31"/>
      <c r="G30" s="31"/>
      <c r="H30" s="31" t="s">
        <v>46</v>
      </c>
      <c r="I30" s="31"/>
      <c r="J30" s="31"/>
      <c r="K30" s="31"/>
      <c r="L30" s="31"/>
      <c r="M30" s="1"/>
      <c r="N30" s="1"/>
      <c r="O30" s="1"/>
      <c r="P30" s="6"/>
    </row>
    <row r="31" spans="1:16" ht="15" customHeight="1">
      <c r="A31" s="70" t="s">
        <v>21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</row>
    <row r="32" spans="1:16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</row>
    <row r="33" spans="1:16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  <row r="35" spans="1:16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1:16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</row>
    <row r="37" spans="1:16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</row>
  </sheetData>
  <mergeCells count="21">
    <mergeCell ref="A7:P7"/>
    <mergeCell ref="F9:J10"/>
    <mergeCell ref="F8:J8"/>
    <mergeCell ref="M8:M11"/>
    <mergeCell ref="P8:P11"/>
    <mergeCell ref="B8:B11"/>
    <mergeCell ref="A3:P3"/>
    <mergeCell ref="A4:P4"/>
    <mergeCell ref="A5:P5"/>
    <mergeCell ref="A6:I6"/>
    <mergeCell ref="J6:P6"/>
    <mergeCell ref="B12:B18"/>
    <mergeCell ref="E8:E11"/>
    <mergeCell ref="D8:D11"/>
    <mergeCell ref="A20:B20"/>
    <mergeCell ref="A31:P37"/>
    <mergeCell ref="B29:D29"/>
    <mergeCell ref="K8:K11"/>
    <mergeCell ref="L8:L11"/>
    <mergeCell ref="A8:A11"/>
    <mergeCell ref="C8:C11"/>
  </mergeCells>
  <hyperlinks>
    <hyperlink ref="B24" r:id="rId1" display="https://spb.mts.ru/personal/mobilnaya-svyaz/tarifi/vse-tarifi/mts_nalegke"/>
  </hyperlinks>
  <pageMargins left="0.70866141732283472" right="0.70866141732283472" top="0.82677165354330717" bottom="0.51181102362204722" header="0.15748031496062992" footer="0.15748031496062992"/>
  <pageSetup paperSize="9" scale="5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пяти</vt:lpstr>
      <vt:lpstr>'для пяти'!Область_печати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vetoshkina.ms</cp:lastModifiedBy>
  <cp:lastPrinted>2026-07-24T08:49:34Z</cp:lastPrinted>
  <dcterms:created xsi:type="dcterms:W3CDTF">2014-01-28T06:59:46Z</dcterms:created>
  <dcterms:modified xsi:type="dcterms:W3CDTF">2026-07-24T09:06:10Z</dcterms:modified>
</cp:coreProperties>
</file>