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Правовои отдел\Правовой отдел\ЗАКУПКИ\Березка п4,п5\2026\гранд смета\"/>
    </mc:Choice>
  </mc:AlternateContent>
  <xr:revisionPtr revIDLastSave="0" documentId="13_ncr:1_{D1B4212E-429D-47B1-B97F-C29E104B112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ОНМЦК" sheetId="2" r:id="rId1"/>
  </sheets>
  <definedNames>
    <definedName name="_xlnm.Print_Area" localSheetId="0">ОНМЦК!$B$2:$J$18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9" i="2"/>
  <c r="I9" i="2" s="1"/>
  <c r="J9" i="2" s="1"/>
  <c r="H10" i="2"/>
  <c r="I10" i="2" s="1"/>
  <c r="J10" i="2" s="1"/>
  <c r="H11" i="2"/>
  <c r="I11" i="2" s="1"/>
  <c r="J11" i="2" s="1"/>
  <c r="H12" i="2"/>
  <c r="I12" i="2" s="1"/>
  <c r="J12" i="2" s="1"/>
  <c r="H13" i="2"/>
  <c r="G14" i="2"/>
  <c r="F14" i="2"/>
  <c r="E14" i="2"/>
  <c r="I13" i="2" l="1"/>
  <c r="J13" i="2" s="1"/>
  <c r="H14" i="2" l="1"/>
  <c r="I14" i="2" s="1"/>
  <c r="J14" i="2" s="1"/>
</calcChain>
</file>

<file path=xl/sharedStrings.xml><?xml version="1.0" encoding="utf-8"?>
<sst xmlns="http://schemas.openxmlformats.org/spreadsheetml/2006/main" count="27" uniqueCount="22">
  <si>
    <t>Обоснование начальной (максимальной) цены Контракта</t>
  </si>
  <si>
    <t>Характеристика ценовой информации</t>
  </si>
  <si>
    <t>Средняя арифметическая величина цены</t>
  </si>
  <si>
    <t>Среднее квадратичное отклонение</t>
  </si>
  <si>
    <t>Коэффициент вариации (%)</t>
  </si>
  <si>
    <t>ИТОГО:</t>
  </si>
  <si>
    <t>Количество (объем) продукции</t>
  </si>
  <si>
    <t>–</t>
  </si>
  <si>
    <t>Норматив цены (предельная цена за ед.), не более, руб. Приказ ФТС РФ 
от 31 мая 2022 г. № 421</t>
  </si>
  <si>
    <t xml:space="preserve">Начальник информационно-технического отдела		                                                                                                                                                                                            Ю.А. Козлова  </t>
  </si>
  <si>
    <t>Заказчиком были направлены запросы о предоставлении ценовой информации  5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"Интернет").
Ответы на запросы получены от 3 поставщиков (подрядчиков, исполнителей),  а также была использована ценовая информация от поставщиков (подрядчиков, исполнителей), информация о которых имеется в свободном доступе (в частности, опубликована в печати, размещена на сайтах в сети "Интернет"). 
В реестре российской промпродукции отсутствуют нужные заказчику характеристики товаров. 
В целях соблюдения статьи 34 Бюджетного кодекса, Заказчиком принято решение при расчете цены договора использовать минимальное ценовое предложение.</t>
  </si>
  <si>
    <t>Право на использование программы для ЭВМ «ГРАНД-Смета», версия 2026.1, флеш (Одно рабочее место, артикул О5105, Запись в Реестре Российского ПО № 11163)</t>
  </si>
  <si>
    <t>Право на использование БД «ФСНБ-2022 в формате программы для ЭВМ «ГРАНД-Смета»» (с Изм.1- 17, Одно рабочее место, артикул О5101, Запись в Реестре Российского ПО № 16408)</t>
  </si>
  <si>
    <t>Право на использование новых версий БД «ФСНБ-2022 в формате программы для ЭВМ «ГРАНД-Смета»», выпущенных в течение года (актуализация, Одно рабочее место, артикул О4636, Запись в Реестре Российского ПО №16408)</t>
  </si>
  <si>
    <t>Право на использование БД «Справочники базовых цен на проектные работы для строительства в формате программы для ЭВМ «Программный комплекс «ГРАНД-Смета»» (поставщик информации: ОАО "ЦЕНТРИНВЕСТпроект") (Одно рабочее место, артикул О1934, Запись в Реестре Российского ПО № 20152)</t>
  </si>
  <si>
    <t>Право на использование новых версий БД «Справочники базовых цен на проектные работы для строительства в формате программы для ЭВМ «Программный комплекс «ГРАНД-Смета»», выпущенных в течение года (поставщик информации: ОАО "ЦЕНТРИНВЕСТпроект") (Одно рабочее место, артикул О4783, Запись в Реестре Российского ПО № 20152)</t>
  </si>
  <si>
    <t>Право на использование новых версий программы для ЭВМ «ГРАНД-Смета», выпущенных в течение года (№ 04397 255, Одно рабочее место, 01.09.2026, артикул О3554, Запись в Реестре Российского ПО № 11163)</t>
  </si>
  <si>
    <t>Цена, указанная в источнике № 1, (руб.)
Вх. от 13 мая 2026 г. № 26-20/20</t>
  </si>
  <si>
    <t>Цена, указанная в источнике № 3, (руб.)
Вх. от 12 мая 2026 г. № 26-20/19</t>
  </si>
  <si>
    <t>Цена, указанная в источнике № 2, (руб.)
Вх. от 14 мая 2026 г. № 26-20/21</t>
  </si>
  <si>
    <r>
      <rPr>
        <b/>
        <sz val="11"/>
        <color rgb="FF000000"/>
        <rFont val="Times New Roman"/>
        <family val="1"/>
        <charset val="204"/>
      </rPr>
      <t>оказание услуг по предоставлению неисключительных прав (лицензий) на использование программы для ЭВМ «ГРАНД-Смета»</t>
    </r>
    <r>
      <rPr>
        <sz val="11"/>
        <color rgb="FF000000"/>
        <rFont val="Times New Roman"/>
        <family val="1"/>
        <charset val="204"/>
      </rPr>
      <t xml:space="preserve"> включает в себя:</t>
    </r>
  </si>
  <si>
    <r>
      <t>Для расчета начальной (максимальной) цены государственного контракта (далее – Контракт) на о</t>
    </r>
    <r>
      <rPr>
        <b/>
        <sz val="11"/>
        <color rgb="FF000000"/>
        <rFont val="Times New Roman"/>
        <family val="1"/>
        <charset val="204"/>
      </rPr>
      <t xml:space="preserve">казание услуг по предоставлению неисключительных прав (лицензий) на использование программы для ЭВМ «ГРАНД-Смета» (закупка в сфере ИКТ) </t>
    </r>
    <r>
      <rPr>
        <sz val="11"/>
        <color rgb="FF000000"/>
        <rFont val="Times New Roman"/>
        <family val="1"/>
        <charset val="204"/>
      </rPr>
      <t>используется метод сопоставимых рыночных цен (анализа рынка), с учетом утвержденных приказом от 02.10.2013 №567 Минэкономразвития России Методических рекомендаций по применению методов определения начальной (максимальной) цены контракта (далее - НМЦК). Для этого были отправлены запросы о предоставлении ценовой информации пяти Исполнителям, специализирующимся на выполнении данного вида работ, имевшим за последние три года опыт выполнения аналогичных контрактов, по которым с исполнителя не взыскалась неустойка.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</si>
</sst>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rgb="FF000000"/>
      <name val="TimesNewRomanPSMT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2" fontId="2" fillId="0" borderId="0" xfId="0" applyNumberFormat="1" applyFont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"/>
  <sheetViews>
    <sheetView tabSelected="1" zoomScale="80" zoomScaleNormal="80" workbookViewId="0">
      <selection activeCell="K8" sqref="K8"/>
    </sheetView>
  </sheetViews>
  <sheetFormatPr defaultColWidth="11.44140625" defaultRowHeight="15"/>
  <cols>
    <col min="1" max="1" width="11.44140625" style="1"/>
    <col min="2" max="2" width="50.5546875" style="1" customWidth="1"/>
    <col min="3" max="3" width="24.6640625" style="1" customWidth="1"/>
    <col min="4" max="4" width="11.44140625" style="1"/>
    <col min="5" max="5" width="15.33203125" style="1" customWidth="1"/>
    <col min="6" max="6" width="14.44140625" style="1" customWidth="1"/>
    <col min="7" max="7" width="14.77734375" style="1" customWidth="1"/>
    <col min="8" max="8" width="19.77734375" style="1" customWidth="1"/>
    <col min="9" max="9" width="14" style="1" customWidth="1"/>
    <col min="10" max="10" width="13.44140625" style="1" customWidth="1"/>
    <col min="11" max="11" width="23.77734375" style="1" customWidth="1"/>
    <col min="12" max="12" width="11.44140625" style="1"/>
    <col min="13" max="13" width="11.33203125" style="1" customWidth="1"/>
    <col min="14" max="14" width="25.33203125" style="1" customWidth="1"/>
    <col min="15" max="15" width="6.77734375" style="1" customWidth="1"/>
    <col min="16" max="16" width="14.109375" style="1" customWidth="1"/>
    <col min="17" max="16384" width="11.44140625" style="1"/>
  </cols>
  <sheetData>
    <row r="1" spans="2:10" ht="15" customHeight="1"/>
    <row r="2" spans="2:10" ht="15" customHeight="1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" customHeight="1"/>
    <row r="4" spans="2:10" ht="77.25" customHeight="1">
      <c r="B4" s="3" t="s">
        <v>21</v>
      </c>
      <c r="C4" s="3"/>
      <c r="D4" s="3"/>
      <c r="E4" s="3"/>
      <c r="F4" s="3"/>
      <c r="G4" s="3"/>
      <c r="H4" s="3"/>
      <c r="I4" s="3"/>
      <c r="J4" s="3"/>
    </row>
    <row r="5" spans="2:10" ht="15" customHeight="1"/>
    <row r="6" spans="2:10" ht="105.95" customHeight="1">
      <c r="B6" s="4" t="s">
        <v>1</v>
      </c>
      <c r="C6" s="5" t="s">
        <v>8</v>
      </c>
      <c r="D6" s="5" t="s">
        <v>6</v>
      </c>
      <c r="E6" s="6" t="s">
        <v>17</v>
      </c>
      <c r="F6" s="6" t="s">
        <v>19</v>
      </c>
      <c r="G6" s="7" t="s">
        <v>18</v>
      </c>
      <c r="H6" s="5" t="s">
        <v>2</v>
      </c>
      <c r="I6" s="5" t="s">
        <v>3</v>
      </c>
      <c r="J6" s="5" t="s">
        <v>4</v>
      </c>
    </row>
    <row r="7" spans="2:10" ht="15" customHeight="1">
      <c r="B7" s="8" t="s">
        <v>20</v>
      </c>
      <c r="C7" s="8"/>
      <c r="D7" s="9"/>
      <c r="E7" s="9"/>
      <c r="F7" s="8"/>
      <c r="G7" s="8"/>
      <c r="H7" s="8"/>
      <c r="I7" s="8"/>
      <c r="J7" s="8"/>
    </row>
    <row r="8" spans="2:10" ht="63.75" customHeight="1">
      <c r="B8" s="5" t="s">
        <v>11</v>
      </c>
      <c r="C8" s="10" t="s">
        <v>7</v>
      </c>
      <c r="D8" s="7">
        <v>1</v>
      </c>
      <c r="E8" s="11">
        <v>38500</v>
      </c>
      <c r="F8" s="12">
        <v>39000</v>
      </c>
      <c r="G8" s="13">
        <v>40000</v>
      </c>
      <c r="H8" s="13">
        <f t="shared" ref="H8:H12" si="0">ROUND((E8+F8+G8)/3,2)</f>
        <v>39166.67</v>
      </c>
      <c r="I8" s="13">
        <f t="shared" ref="I8:I12" si="1">SQRT(((SUM((POWER(E8-H8,2)),(POWER(F8-H8,2)),(POWER(G8-H8,2)))/(COLUMNS(E8:G8)-1))))</f>
        <v>763.76261583688427</v>
      </c>
      <c r="J8" s="13">
        <f t="shared" ref="J8:J12" si="2">(I8/H8)*100</f>
        <v>1.9500320446871902</v>
      </c>
    </row>
    <row r="9" spans="2:10" ht="63.75" customHeight="1">
      <c r="B9" s="5" t="s">
        <v>12</v>
      </c>
      <c r="C9" s="10" t="s">
        <v>7</v>
      </c>
      <c r="D9" s="7">
        <v>1</v>
      </c>
      <c r="E9" s="11">
        <v>18000</v>
      </c>
      <c r="F9" s="12">
        <v>19000</v>
      </c>
      <c r="G9" s="13">
        <v>20000</v>
      </c>
      <c r="H9" s="13">
        <f t="shared" si="0"/>
        <v>19000</v>
      </c>
      <c r="I9" s="13">
        <f t="shared" si="1"/>
        <v>1000</v>
      </c>
      <c r="J9" s="13">
        <f t="shared" si="2"/>
        <v>5.2631578947368416</v>
      </c>
    </row>
    <row r="10" spans="2:10" ht="63.75" customHeight="1">
      <c r="B10" s="5" t="s">
        <v>13</v>
      </c>
      <c r="C10" s="10" t="s">
        <v>7</v>
      </c>
      <c r="D10" s="7">
        <v>2</v>
      </c>
      <c r="E10" s="11">
        <v>22500</v>
      </c>
      <c r="F10" s="12">
        <v>23000</v>
      </c>
      <c r="G10" s="13">
        <v>24000</v>
      </c>
      <c r="H10" s="13">
        <f t="shared" si="0"/>
        <v>23166.67</v>
      </c>
      <c r="I10" s="13">
        <f t="shared" si="1"/>
        <v>763.76261583688427</v>
      </c>
      <c r="J10" s="13">
        <f t="shared" si="2"/>
        <v>3.2968165724158212</v>
      </c>
    </row>
    <row r="11" spans="2:10" ht="94.5" customHeight="1">
      <c r="B11" s="5" t="s">
        <v>14</v>
      </c>
      <c r="C11" s="10" t="s">
        <v>7</v>
      </c>
      <c r="D11" s="7">
        <v>1</v>
      </c>
      <c r="E11" s="11">
        <v>9500</v>
      </c>
      <c r="F11" s="12">
        <v>10000</v>
      </c>
      <c r="G11" s="13">
        <v>11000</v>
      </c>
      <c r="H11" s="13">
        <f t="shared" si="0"/>
        <v>10166.67</v>
      </c>
      <c r="I11" s="13">
        <f t="shared" si="1"/>
        <v>763.76261583688427</v>
      </c>
      <c r="J11" s="13">
        <f t="shared" si="2"/>
        <v>7.5124167090786287</v>
      </c>
    </row>
    <row r="12" spans="2:10" ht="102" customHeight="1">
      <c r="B12" s="5" t="s">
        <v>15</v>
      </c>
      <c r="C12" s="10" t="s">
        <v>7</v>
      </c>
      <c r="D12" s="7">
        <v>2</v>
      </c>
      <c r="E12" s="11">
        <v>7460</v>
      </c>
      <c r="F12" s="12">
        <v>7000</v>
      </c>
      <c r="G12" s="13">
        <v>7500</v>
      </c>
      <c r="H12" s="13">
        <f t="shared" si="0"/>
        <v>7320</v>
      </c>
      <c r="I12" s="13">
        <f t="shared" si="1"/>
        <v>277.8488797889961</v>
      </c>
      <c r="J12" s="13">
        <f t="shared" si="2"/>
        <v>3.7957497238933895</v>
      </c>
    </row>
    <row r="13" spans="2:10" ht="63.75" customHeight="1">
      <c r="B13" s="5" t="s">
        <v>16</v>
      </c>
      <c r="C13" s="14" t="s">
        <v>7</v>
      </c>
      <c r="D13" s="15">
        <v>1</v>
      </c>
      <c r="E13" s="16">
        <v>33500</v>
      </c>
      <c r="F13" s="12">
        <v>34000</v>
      </c>
      <c r="G13" s="13">
        <v>35000</v>
      </c>
      <c r="H13" s="13">
        <f>ROUND((E13+F13+G13)/3,2)</f>
        <v>34166.67</v>
      </c>
      <c r="I13" s="13">
        <f>SQRT(((SUM((POWER(E13-H13,2)),(POWER(F13-H13,2)),(POWER(G13-H13,2)))/(COLUMNS(E13:G13)-1))))</f>
        <v>763.76261583688427</v>
      </c>
      <c r="J13" s="13">
        <f>(I13/H13)*100</f>
        <v>2.2354025599711189</v>
      </c>
    </row>
    <row r="14" spans="2:10" ht="15" customHeight="1">
      <c r="B14" s="17" t="s">
        <v>5</v>
      </c>
      <c r="C14" s="17"/>
      <c r="D14" s="17"/>
      <c r="E14" s="14">
        <f>SUMPRODUCT(D8:D13*E8:E13)</f>
        <v>159420</v>
      </c>
      <c r="F14" s="14">
        <f>SUMPRODUCT(D8:D13*F8:F13)</f>
        <v>162000</v>
      </c>
      <c r="G14" s="14">
        <f>SUMPRODUCT(D8:D13*G8:G13)</f>
        <v>169000</v>
      </c>
      <c r="H14" s="14">
        <f t="shared" ref="H14" si="3">ROUND((E14+F14+G14)/3,2)</f>
        <v>163473.32999999999</v>
      </c>
      <c r="I14" s="14">
        <f t="shared" ref="I14" si="4">SQRT(((SUM((POWER(E14-H14,2)),(POWER(F14-H14,2)),(POWER(G14-H14,2)))/(COLUMNS(E14:G14)-1))))</f>
        <v>4957.028679899885</v>
      </c>
      <c r="J14" s="14">
        <f>(I14/H14)*100</f>
        <v>3.0323164518028021</v>
      </c>
    </row>
    <row r="15" spans="2:10" ht="15" customHeight="1">
      <c r="H15" s="18"/>
    </row>
    <row r="16" spans="2:10" ht="102.95" customHeight="1">
      <c r="B16" s="19" t="s">
        <v>10</v>
      </c>
      <c r="C16" s="20"/>
      <c r="D16" s="20"/>
      <c r="E16" s="20"/>
      <c r="F16" s="20"/>
      <c r="G16" s="20"/>
      <c r="H16" s="20"/>
      <c r="I16" s="20"/>
      <c r="J16" s="20"/>
    </row>
    <row r="18" spans="2:10" ht="15" customHeight="1">
      <c r="B18" s="21" t="s">
        <v>9</v>
      </c>
      <c r="C18" s="21"/>
      <c r="D18" s="21"/>
      <c r="E18" s="21"/>
      <c r="F18" s="21"/>
      <c r="G18" s="21"/>
      <c r="H18" s="21"/>
      <c r="I18" s="21"/>
      <c r="J18" s="21"/>
    </row>
    <row r="20" spans="2:10">
      <c r="G20" s="18"/>
    </row>
  </sheetData>
  <mergeCells count="6">
    <mergeCell ref="B18:J18"/>
    <mergeCell ref="B2:J2"/>
    <mergeCell ref="B4:J4"/>
    <mergeCell ref="B7:J7"/>
    <mergeCell ref="B14:D14"/>
    <mergeCell ref="B16:J16"/>
  </mergeCells>
  <pageMargins left="0.7" right="0.7" top="0.75" bottom="0.75" header="0.511811023622047" footer="0.511811023622047"/>
  <pageSetup paperSize="9" scale="65" orientation="landscape" horizontalDpi="300" verticalDpi="300" r:id="rId1"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ОНМЦК</vt:lpstr>
      <vt:lpstr>ОНМЦК!Область_печати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W1-KT-340</cp:lastModifiedBy>
  <cp:revision>9</cp:revision>
  <cp:lastPrinted>2026-04-10T12:10:29Z</cp:lastPrinted>
  <dcterms:created xsi:type="dcterms:W3CDTF">2022-10-13T14:02:30Z</dcterms:created>
  <dcterms:modified xsi:type="dcterms:W3CDTF">2026-05-20T10:09:46Z</dcterms:modified>
  <dc:language>ru-RU</dc:language>
</cp:coreProperties>
</file>