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9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</workbook>
</file>

<file path=xl/calcChain.xml><?xml version="1.0" encoding="utf-8"?>
<calcChain xmlns="http://schemas.openxmlformats.org/spreadsheetml/2006/main">
  <c r="U8" i="1"/>
  <c r="T8"/>
  <c r="P8"/>
  <c r="N8"/>
  <c r="S8" s="1"/>
  <c r="U7"/>
  <c r="T7"/>
  <c r="P7"/>
  <c r="N7"/>
  <c r="S7" s="1"/>
  <c r="Q8" l="1"/>
  <c r="R8" s="1"/>
  <c r="U9"/>
  <c r="Q7"/>
  <c r="R7" s="1"/>
</calcChain>
</file>

<file path=xl/sharedStrings.xml><?xml version="1.0" encoding="utf-8"?>
<sst xmlns="http://schemas.openxmlformats.org/spreadsheetml/2006/main" count="40" uniqueCount="34">
  <si>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</si>
  <si>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</si>
  <si>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</si>
  <si>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</si>
  <si>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</si>
  <si>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</si>
  <si>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</si>
  <si>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</si>
  <si>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</si>
  <si>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</si>
  <si>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</si>
  <si>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</si>
  <si>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</si>
  <si>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</si>
  <si>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</si>
  <si>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</si>
  <si>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</si>
  <si>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</si>
  <si>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</si>
  <si>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</si>
  <si>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</si>
  <si>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</si>
  <si>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</si>
  <si>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</si>
  <si>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</si>
  <si>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шт.</t>
  </si>
  <si>
    <t>Наименование товара</t>
  </si>
  <si>
    <t xml:space="preserve">                                       ОБОСНОВАНИЕ ЦЕНЫ КОНТРАКТА
</t>
  </si>
  <si>
    <r>
      <t xml:space="preserve">Директор ФИЦ ПХФ и МХ РАН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Голосов Е.В.</t>
    </r>
  </si>
  <si>
    <t>2.</t>
  </si>
  <si>
    <t xml:space="preserve">Поставка расходных материалов </t>
  </si>
  <si>
    <t>В результате проведенного расчета стартовая цена составит    10 663 руб   38     коп</t>
  </si>
  <si>
    <t>Флешка USB 3.0 64 ГБ Kingston DataTraveler Exodia чёрная/синяя (DTX/64GB)</t>
  </si>
  <si>
    <t>Комплект проводной клавиатура и мышь BigTech BM-MK120 (CM-520)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</si>
</sst>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6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2" fillId="2" borderId="0" applyBorder="0" applyProtection="0"/>
    <xf numFmtId="0" fontId="22" fillId="3" borderId="0" applyBorder="0" applyProtection="0"/>
    <xf numFmtId="0" fontId="22" fillId="4" borderId="0" applyBorder="0" applyProtection="0"/>
    <xf numFmtId="0" fontId="22" fillId="2" borderId="0" applyBorder="0" applyProtection="0"/>
    <xf numFmtId="0" fontId="22" fillId="5" borderId="0" applyBorder="0" applyProtection="0"/>
    <xf numFmtId="0" fontId="22" fillId="3" borderId="0" applyBorder="0" applyProtection="0"/>
    <xf numFmtId="0" fontId="22" fillId="6" borderId="0" applyBorder="0" applyProtection="0"/>
    <xf numFmtId="0" fontId="22" fillId="7" borderId="0" applyBorder="0" applyProtection="0"/>
    <xf numFmtId="0" fontId="22" fillId="8" borderId="0" applyBorder="0" applyProtection="0"/>
    <xf numFmtId="0" fontId="22" fillId="6" borderId="0" applyBorder="0" applyProtection="0"/>
    <xf numFmtId="0" fontId="22" fillId="9" borderId="0" applyBorder="0" applyProtection="0"/>
    <xf numFmtId="0" fontId="22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8">
    <xf numFmtId="0" fontId="0" fillId="0" borderId="0" xfId="0"/>
    <xf numFmtId="0" fontId="19" fillId="0" borderId="0" xfId="0" applyFont="1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21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/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/>
    </xf>
    <xf numFmtId="0" fontId="24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24" fillId="0" borderId="0" xfId="0" applyNumberFormat="1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right" vertical="center" wrapText="1"/>
    </xf>
    <xf numFmtId="2" fontId="21" fillId="0" borderId="0" xfId="0" applyNumberFormat="1" applyFont="1" applyAlignment="1">
      <alignment horizontal="center" vertic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161925</xdr:colOff>
      <xdr:row>16</xdr:row>
      <xdr:rowOff>3660</xdr:rowOff>
    </xdr:from>
    <xdr:to>
      <xdr:col>15</xdr:col>
      <xdr:colOff>478120</xdr:colOff>
      <xdr:row>17</xdr:row>
      <xdr:rowOff>288730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61925" y="5890110"/>
          <a:ext cx="1027934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0"/>
  <sheetViews>
    <sheetView tabSelected="1" workbookViewId="0">
      <pane ySplit="1" topLeftCell="A2" activePane="bottomLeft" state="frozen"/>
      <selection pane="bottomLeft" activeCell="G8" sqref="G8"/>
    </sheetView>
  </sheetViews>
  <sheetFormatPr defaultColWidth="9.140625" defaultRowHeight="15"/>
  <cols>
    <col min="1" max="1" width="4.28515625" style="1" customWidth="1"/>
    <col min="2" max="2" width="55.140625" style="1" customWidth="1"/>
    <col min="3" max="3" width="9.140625" style="1"/>
    <col min="4" max="4" width="8" style="1" customWidth="1"/>
    <col min="5" max="5" width="16" style="1" customWidth="1"/>
    <col min="6" max="6" width="14.7109375" style="1" customWidth="1"/>
    <col min="7" max="7" width="15.85546875" style="1" customWidth="1"/>
    <col min="8" max="8" width="7.28515625" style="3" hidden="1" customWidth="1"/>
    <col min="9" max="9" width="11.5703125" style="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4.42578125" style="1" customWidth="1"/>
    <col min="21" max="21" width="14.8554687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1" ht="22.5" customHeight="1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12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1" ht="21.75" customHeight="1">
      <c r="A4" s="31" t="s">
        <v>21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4"/>
      <c r="U4" s="4"/>
    </row>
    <row r="5" spans="1:21" ht="41.25" customHeight="1">
      <c r="A5" s="26" t="s">
        <v>0</v>
      </c>
      <c r="B5" s="27" t="s">
        <v>26</v>
      </c>
      <c r="C5" s="32" t="s">
        <v>17</v>
      </c>
      <c r="D5" s="32" t="s">
        <v>11</v>
      </c>
      <c r="E5" s="5" t="s">
        <v>1</v>
      </c>
      <c r="F5" s="5" t="s">
        <v>2</v>
      </c>
      <c r="G5" s="5" t="s">
        <v>3</v>
      </c>
      <c r="H5" s="23" t="s">
        <v>4</v>
      </c>
      <c r="I5" s="23"/>
      <c r="J5" s="23"/>
      <c r="K5" s="23" t="s">
        <v>5</v>
      </c>
      <c r="L5" s="23"/>
      <c r="M5" s="23"/>
      <c r="N5" s="23" t="s">
        <v>6</v>
      </c>
      <c r="O5" s="26" t="s">
        <v>7</v>
      </c>
      <c r="P5" s="26" t="s">
        <v>8</v>
      </c>
      <c r="Q5" s="26" t="s">
        <v>9</v>
      </c>
      <c r="R5" s="26" t="s">
        <v>10</v>
      </c>
      <c r="S5" s="23" t="s">
        <v>24</v>
      </c>
      <c r="T5" s="23" t="s">
        <v>18</v>
      </c>
      <c r="U5" s="23" t="s">
        <v>23</v>
      </c>
    </row>
    <row r="6" spans="1:21" ht="39" customHeight="1">
      <c r="A6" s="26"/>
      <c r="B6" s="28"/>
      <c r="C6" s="33"/>
      <c r="D6" s="33"/>
      <c r="E6" s="5" t="s">
        <v>12</v>
      </c>
      <c r="F6" s="5" t="s">
        <v>12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13</v>
      </c>
      <c r="L6" s="5" t="s">
        <v>14</v>
      </c>
      <c r="M6" s="5" t="s">
        <v>15</v>
      </c>
      <c r="N6" s="23"/>
      <c r="O6" s="26"/>
      <c r="P6" s="26"/>
      <c r="Q6" s="26"/>
      <c r="R6" s="26"/>
      <c r="S6" s="23"/>
      <c r="T6" s="23"/>
      <c r="U6" s="23"/>
    </row>
    <row r="7" spans="1:21" ht="44.25" customHeight="1">
      <c r="A7" s="20" t="s">
        <v>16</v>
      </c>
      <c r="B7" s="7" t="s">
        <v>32</v>
      </c>
      <c r="C7" s="8" t="s">
        <v>25</v>
      </c>
      <c r="D7" s="18">
        <v>3</v>
      </c>
      <c r="E7" s="16">
        <v>1772.82</v>
      </c>
      <c r="F7" s="16">
        <v>1800.96</v>
      </c>
      <c r="G7" s="16">
        <v>1829</v>
      </c>
      <c r="H7" s="16"/>
      <c r="I7" s="16"/>
      <c r="J7" s="16"/>
      <c r="K7" s="16"/>
      <c r="L7" s="16"/>
      <c r="M7" s="16"/>
      <c r="N7" s="16">
        <f t="shared" ref="N7:N8" si="0">(E7+F7+G7)/3</f>
        <v>1800.9266666666665</v>
      </c>
      <c r="O7" s="17">
        <v>3</v>
      </c>
      <c r="P7" s="9">
        <f t="shared" ref="P7:P8" si="1">STDEV(E7,F7,G7,J7,M7)</f>
        <v>28.090014833276918</v>
      </c>
      <c r="Q7" s="9">
        <f t="shared" ref="Q7:Q8" si="2">P7/N7*100</f>
        <v>1.5597533954710494</v>
      </c>
      <c r="R7" s="17" t="str">
        <f t="shared" ref="R7:R8" si="3">IF(Q7&lt;33,"ОДНОРОДНЫЕ","НЕОДНОРОДНЫЕ")</f>
        <v>ОДНОРОДНЫЕ</v>
      </c>
      <c r="S7" s="16">
        <f t="shared" ref="S7:S8" si="4">D7*N7</f>
        <v>5402.78</v>
      </c>
      <c r="T7" s="16">
        <f t="shared" ref="T7:T8" si="5">E7</f>
        <v>1772.82</v>
      </c>
      <c r="U7" s="9">
        <f t="shared" ref="U7:U8" si="6">E7*D7</f>
        <v>5318.46</v>
      </c>
    </row>
    <row r="8" spans="1:21" ht="47.25" customHeight="1">
      <c r="A8" s="20" t="s">
        <v>29</v>
      </c>
      <c r="B8" s="7" t="s">
        <v>33</v>
      </c>
      <c r="C8" s="8" t="s">
        <v>25</v>
      </c>
      <c r="D8" s="21">
        <v>2</v>
      </c>
      <c r="E8" s="19">
        <v>2672.46</v>
      </c>
      <c r="F8" s="19">
        <v>2714.88</v>
      </c>
      <c r="G8" s="37">
        <v>2757</v>
      </c>
      <c r="H8" s="5"/>
      <c r="I8" s="5"/>
      <c r="J8" s="5"/>
      <c r="K8" s="5"/>
      <c r="L8" s="5"/>
      <c r="M8" s="5"/>
      <c r="N8" s="19">
        <f t="shared" si="0"/>
        <v>2714.78</v>
      </c>
      <c r="O8" s="6">
        <v>3</v>
      </c>
      <c r="P8" s="9">
        <f t="shared" si="1"/>
        <v>42.270088715319247</v>
      </c>
      <c r="Q8" s="9">
        <f t="shared" si="2"/>
        <v>1.5570355135708691</v>
      </c>
      <c r="R8" s="20" t="str">
        <f t="shared" si="3"/>
        <v>ОДНОРОДНЫЕ</v>
      </c>
      <c r="S8" s="19">
        <f t="shared" si="4"/>
        <v>5429.56</v>
      </c>
      <c r="T8" s="19">
        <f t="shared" si="5"/>
        <v>2672.46</v>
      </c>
      <c r="U8" s="9">
        <f t="shared" si="6"/>
        <v>5344.92</v>
      </c>
    </row>
    <row r="9" spans="1:21" ht="36.75" customHeight="1">
      <c r="A9" s="34" t="s">
        <v>19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6"/>
      <c r="U9" s="5">
        <f>U7+U8</f>
        <v>10663.380000000001</v>
      </c>
    </row>
    <row r="10" spans="1:21" ht="18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</row>
    <row r="11" spans="1:21" ht="42" customHeight="1">
      <c r="A11" s="30" t="s">
        <v>22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12"/>
      <c r="U11" s="4"/>
    </row>
    <row r="12" spans="1:21" ht="21.75" customHeight="1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4"/>
      <c r="U12" s="4"/>
    </row>
    <row r="13" spans="1:21" ht="12.75" customHeight="1">
      <c r="A13" s="13"/>
      <c r="B13" s="13"/>
      <c r="C13" s="25"/>
      <c r="D13" s="25"/>
      <c r="E13" s="25"/>
      <c r="F13" s="2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4"/>
      <c r="U13" s="4"/>
    </row>
    <row r="14" spans="1:21" ht="27" customHeight="1">
      <c r="A14" s="22" t="s">
        <v>28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4"/>
      <c r="U14" s="4"/>
    </row>
    <row r="15" spans="1:21" ht="15.75" customHeight="1">
      <c r="A15" s="22" t="s">
        <v>20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4"/>
      <c r="U15" s="4"/>
    </row>
    <row r="16" spans="1:21" ht="37.5" customHeight="1">
      <c r="A16" s="4"/>
      <c r="B16" s="4"/>
      <c r="C16" s="4"/>
      <c r="D16" s="4"/>
      <c r="E16" s="4"/>
      <c r="F16" s="4"/>
      <c r="G16" s="4"/>
      <c r="H16" s="14"/>
      <c r="I16" s="14"/>
      <c r="J16" s="4"/>
      <c r="K16" s="4"/>
      <c r="L16" s="4"/>
      <c r="M16" s="4"/>
      <c r="N16" s="4"/>
      <c r="O16" s="4"/>
      <c r="P16" s="4"/>
      <c r="Q16" s="4"/>
      <c r="R16" s="15"/>
      <c r="S16" s="4"/>
      <c r="T16" s="4"/>
      <c r="U16" s="4"/>
    </row>
    <row r="17" spans="1:21" ht="35.25" customHeight="1">
      <c r="A17" s="4"/>
      <c r="B17" s="4"/>
      <c r="C17" s="4"/>
      <c r="D17" s="4"/>
      <c r="E17" s="4"/>
      <c r="F17" s="4"/>
      <c r="G17" s="4"/>
      <c r="H17" s="14"/>
      <c r="I17" s="1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7" customHeight="1"/>
    <row r="19" spans="1:21" ht="12.75" customHeight="1"/>
    <row r="20" spans="1:21" ht="35.25" customHeight="1"/>
    <row r="21" spans="1:21" ht="35.25" customHeight="1"/>
    <row r="22" spans="1:21" ht="35.25" customHeight="1"/>
    <row r="23" spans="1:21" ht="18" customHeight="1"/>
    <row r="24" spans="1:21" ht="35.25" customHeight="1"/>
    <row r="26" spans="1:21" ht="37.5" customHeight="1"/>
    <row r="27" spans="1:21" s="3" customFormat="1" ht="67.5" customHeight="1">
      <c r="A27" s="1"/>
      <c r="B27" s="1"/>
      <c r="C27" s="1"/>
      <c r="D27" s="1"/>
      <c r="E27" s="1"/>
      <c r="F27" s="1"/>
      <c r="G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1" ht="33.75" customHeight="1"/>
    <row r="29" spans="1:21" ht="26.25" customHeight="1"/>
    <row r="30" spans="1:21" ht="27.75" customHeight="1"/>
  </sheetData>
  <mergeCells count="24">
    <mergeCell ref="A1:S1"/>
    <mergeCell ref="A3:S3"/>
    <mergeCell ref="A4:S4"/>
    <mergeCell ref="A2:U2"/>
    <mergeCell ref="A14:S14"/>
    <mergeCell ref="A11:S11"/>
    <mergeCell ref="T5:T6"/>
    <mergeCell ref="U5:U6"/>
    <mergeCell ref="C5:C6"/>
    <mergeCell ref="D5:D6"/>
    <mergeCell ref="A9:T9"/>
    <mergeCell ref="K5:M5"/>
    <mergeCell ref="A15:S15"/>
    <mergeCell ref="S5:S6"/>
    <mergeCell ref="A12:S12"/>
    <mergeCell ref="C13:F13"/>
    <mergeCell ref="N5:N6"/>
    <mergeCell ref="O5:O6"/>
    <mergeCell ref="P5:P6"/>
    <mergeCell ref="Q5:Q6"/>
    <mergeCell ref="R5:R6"/>
    <mergeCell ref="A5:A6"/>
    <mergeCell ref="B5:B6"/>
    <mergeCell ref="H5:J5"/>
  </mergeCells>
  <conditionalFormatting sqref="R7:R8">
    <cfRule type="expression" dxfId="5" priority="14">
      <formula>NOT(ISERROR(SEARCH("НЕ",R7)))</formula>
    </cfRule>
    <cfRule type="expression" dxfId="4" priority="15">
      <formula>NOT(ISERROR(SEARCH("ОДНОРОДНЫЕ",R7)))</formula>
    </cfRule>
    <cfRule type="expression" dxfId="3" priority="16">
      <formula>NOT(ISERROR(SEARCH("НЕОДНОРОДНЫЕ",R7)))</formula>
    </cfRule>
  </conditionalFormatting>
  <conditionalFormatting sqref="R7:R8">
    <cfRule type="expression" dxfId="2" priority="17">
      <formula>NOT(ISERROR(SEARCH("НЕОДНОРОДНЫЕ",R7)))</formula>
    </cfRule>
    <cfRule type="expression" dxfId="1" priority="18">
      <formula>NOT(ISERROR(SEARCH("ОДНОРОДНЫЕ",R7)))</formula>
    </cfRule>
    <cfRule type="expression" dxfId="0" priority="19">
      <formula>NOT(ISERROR(SEARCH("НЕОДНОРОДНЫЕ",R7)))</formula>
    </cfRule>
  </conditionalFormatting>
  <pageMargins left="0.7" right="0.7" top="0.75" bottom="0.75" header="0.51180555555555496" footer="0.51180555555555496"/>
  <pageSetup paperSize="9" scale="5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</cp:lastModifiedBy>
  <cp:revision>6</cp:revision>
  <cp:lastPrinted>2026-09-01T11:51:19Z</cp:lastPrinted>
  <dcterms:created xsi:type="dcterms:W3CDTF">2015-03-09T15:47:32Z</dcterms:created>
  <dcterms:modified xsi:type="dcterms:W3CDTF">2026-09-01T11:53:24Z</dcterms:modified>
  <dc:language>ru-RU</dc:language>
</cp:coreProperties>
</file>