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A6C6DE86-BBCE-4B7E-98A9-D5E37C005784}" xr6:coauthVersionLast="47" xr6:coauthVersionMax="47" xr10:uidLastSave="{00000000-0000-0000-0000-000000000000}"/>
  <bookViews>
    <workbookView xWindow="5085" yWindow="3000" windowWidth="2160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4" l="1"/>
  <c r="K11" i="4"/>
  <c r="K10" i="4"/>
  <c r="K7" i="4"/>
  <c r="K4" i="4"/>
  <c r="J4" i="4"/>
  <c r="P4" i="4" s="1"/>
  <c r="L4" i="4"/>
  <c r="M4" i="4"/>
  <c r="N4" i="4" s="1"/>
  <c r="O4" i="4" s="1"/>
  <c r="S4" i="4"/>
  <c r="T4" i="4"/>
  <c r="U4" i="4"/>
  <c r="J5" i="4"/>
  <c r="K5" i="4" s="1"/>
  <c r="P5" i="4" s="1"/>
  <c r="L5" i="4"/>
  <c r="M5" i="4"/>
  <c r="S5" i="4"/>
  <c r="T5" i="4"/>
  <c r="U5" i="4"/>
  <c r="J6" i="4"/>
  <c r="K6" i="4" s="1"/>
  <c r="P6" i="4" s="1"/>
  <c r="L6" i="4"/>
  <c r="M6" i="4"/>
  <c r="S6" i="4"/>
  <c r="T6" i="4"/>
  <c r="U6" i="4"/>
  <c r="J7" i="4"/>
  <c r="L7" i="4"/>
  <c r="M7" i="4"/>
  <c r="S7" i="4"/>
  <c r="T7" i="4"/>
  <c r="U7" i="4"/>
  <c r="J8" i="4"/>
  <c r="K8" i="4" s="1"/>
  <c r="P8" i="4" s="1"/>
  <c r="L8" i="4"/>
  <c r="M8" i="4"/>
  <c r="S8" i="4"/>
  <c r="T8" i="4"/>
  <c r="U8" i="4"/>
  <c r="J9" i="4"/>
  <c r="K9" i="4" s="1"/>
  <c r="P9" i="4" s="1"/>
  <c r="L9" i="4"/>
  <c r="M9" i="4"/>
  <c r="S9" i="4"/>
  <c r="T9" i="4"/>
  <c r="U9" i="4"/>
  <c r="J10" i="4"/>
  <c r="P10" i="4" s="1"/>
  <c r="L10" i="4"/>
  <c r="M10" i="4"/>
  <c r="S10" i="4"/>
  <c r="T10" i="4"/>
  <c r="U10" i="4"/>
  <c r="J11" i="4"/>
  <c r="L11" i="4"/>
  <c r="M11" i="4"/>
  <c r="S11" i="4"/>
  <c r="T11" i="4"/>
  <c r="U11" i="4"/>
  <c r="J12" i="4"/>
  <c r="K12" i="4" s="1"/>
  <c r="P12" i="4" s="1"/>
  <c r="L12" i="4"/>
  <c r="M12" i="4"/>
  <c r="S12" i="4"/>
  <c r="T12" i="4"/>
  <c r="U12" i="4"/>
  <c r="J13" i="4"/>
  <c r="K13" i="4" s="1"/>
  <c r="P13" i="4" s="1"/>
  <c r="L13" i="4"/>
  <c r="M13" i="4"/>
  <c r="S13" i="4"/>
  <c r="T13" i="4"/>
  <c r="U13" i="4"/>
  <c r="J14" i="4"/>
  <c r="K14" i="4" s="1"/>
  <c r="P14" i="4" s="1"/>
  <c r="L14" i="4"/>
  <c r="M14" i="4"/>
  <c r="S14" i="4"/>
  <c r="T14" i="4"/>
  <c r="U14" i="4"/>
  <c r="J15" i="4"/>
  <c r="K15" i="4" s="1"/>
  <c r="P15" i="4" s="1"/>
  <c r="L15" i="4"/>
  <c r="M15" i="4"/>
  <c r="S15" i="4"/>
  <c r="T15" i="4"/>
  <c r="U15" i="4"/>
  <c r="J16" i="4"/>
  <c r="K16" i="4" s="1"/>
  <c r="P16" i="4" s="1"/>
  <c r="L16" i="4"/>
  <c r="M16" i="4"/>
  <c r="S16" i="4"/>
  <c r="T16" i="4"/>
  <c r="U16" i="4"/>
  <c r="J17" i="4"/>
  <c r="K17" i="4" s="1"/>
  <c r="P17" i="4" s="1"/>
  <c r="L17" i="4"/>
  <c r="M17" i="4"/>
  <c r="N17" i="4" s="1"/>
  <c r="O17" i="4" s="1"/>
  <c r="S17" i="4"/>
  <c r="T17" i="4"/>
  <c r="U17" i="4"/>
  <c r="J18" i="4"/>
  <c r="K18" i="4" s="1"/>
  <c r="P18" i="4" s="1"/>
  <c r="L18" i="4"/>
  <c r="M18" i="4"/>
  <c r="S18" i="4"/>
  <c r="T18" i="4"/>
  <c r="U18" i="4"/>
  <c r="J19" i="4"/>
  <c r="K19" i="4" s="1"/>
  <c r="P19" i="4" s="1"/>
  <c r="L19" i="4"/>
  <c r="M19" i="4"/>
  <c r="S19" i="4"/>
  <c r="T19" i="4"/>
  <c r="U19" i="4"/>
  <c r="J20" i="4"/>
  <c r="K20" i="4" s="1"/>
  <c r="P20" i="4" s="1"/>
  <c r="L20" i="4"/>
  <c r="M20" i="4"/>
  <c r="N20" i="4" s="1"/>
  <c r="O20" i="4" s="1"/>
  <c r="S20" i="4"/>
  <c r="T20" i="4"/>
  <c r="U20" i="4"/>
  <c r="J21" i="4"/>
  <c r="K21" i="4" s="1"/>
  <c r="P21" i="4" s="1"/>
  <c r="L21" i="4"/>
  <c r="M21" i="4"/>
  <c r="N21" i="4" s="1"/>
  <c r="O21" i="4" s="1"/>
  <c r="S21" i="4"/>
  <c r="T21" i="4"/>
  <c r="U21" i="4"/>
  <c r="J22" i="4"/>
  <c r="L22" i="4"/>
  <c r="M22" i="4"/>
  <c r="S22" i="4"/>
  <c r="T22" i="4"/>
  <c r="U22" i="4"/>
  <c r="J23" i="4"/>
  <c r="K23" i="4" s="1"/>
  <c r="P23" i="4" s="1"/>
  <c r="L23" i="4"/>
  <c r="M23" i="4"/>
  <c r="N23" i="4" s="1"/>
  <c r="O23" i="4" s="1"/>
  <c r="S23" i="4"/>
  <c r="T23" i="4"/>
  <c r="U23" i="4"/>
  <c r="J24" i="4"/>
  <c r="K24" i="4" s="1"/>
  <c r="P24" i="4" s="1"/>
  <c r="L24" i="4"/>
  <c r="M24" i="4"/>
  <c r="S24" i="4"/>
  <c r="T24" i="4"/>
  <c r="U24" i="4"/>
  <c r="J25" i="4"/>
  <c r="K25" i="4" s="1"/>
  <c r="P25" i="4" s="1"/>
  <c r="L25" i="4"/>
  <c r="M25" i="4"/>
  <c r="S25" i="4"/>
  <c r="T25" i="4"/>
  <c r="U25" i="4"/>
  <c r="J26" i="4"/>
  <c r="K26" i="4" s="1"/>
  <c r="P26" i="4" s="1"/>
  <c r="L26" i="4"/>
  <c r="M26" i="4"/>
  <c r="S26" i="4"/>
  <c r="T26" i="4"/>
  <c r="U26" i="4"/>
  <c r="J27" i="4"/>
  <c r="K27" i="4" s="1"/>
  <c r="P27" i="4" s="1"/>
  <c r="L27" i="4"/>
  <c r="M27" i="4"/>
  <c r="S27" i="4"/>
  <c r="T27" i="4"/>
  <c r="U27" i="4"/>
  <c r="J3" i="4"/>
  <c r="K3" i="4" s="1"/>
  <c r="P3" i="4" s="1"/>
  <c r="L3" i="4"/>
  <c r="M3" i="4"/>
  <c r="P22" i="4" l="1"/>
  <c r="C35" i="4" s="1"/>
  <c r="E35" i="4" s="1"/>
  <c r="P11" i="4"/>
  <c r="P7" i="4"/>
  <c r="N25" i="4"/>
  <c r="O25" i="4" s="1"/>
  <c r="N26" i="4"/>
  <c r="O26" i="4" s="1"/>
  <c r="N18" i="4"/>
  <c r="O18" i="4" s="1"/>
  <c r="N13" i="4"/>
  <c r="O13" i="4" s="1"/>
  <c r="N5" i="4"/>
  <c r="O5" i="4" s="1"/>
  <c r="N22" i="4"/>
  <c r="O22" i="4" s="1"/>
  <c r="N9" i="4"/>
  <c r="O9" i="4" s="1"/>
  <c r="N6" i="4"/>
  <c r="O6" i="4" s="1"/>
  <c r="N14" i="4"/>
  <c r="O14" i="4" s="1"/>
  <c r="N10" i="4"/>
  <c r="O10" i="4" s="1"/>
  <c r="N12" i="4"/>
  <c r="O12" i="4" s="1"/>
  <c r="N15" i="4"/>
  <c r="O15" i="4" s="1"/>
  <c r="N27" i="4"/>
  <c r="O27" i="4" s="1"/>
  <c r="N19" i="4"/>
  <c r="O19" i="4" s="1"/>
  <c r="N7" i="4"/>
  <c r="O7" i="4" s="1"/>
  <c r="N11" i="4"/>
  <c r="O11" i="4" s="1"/>
  <c r="N24" i="4"/>
  <c r="O24" i="4" s="1"/>
  <c r="N16" i="4"/>
  <c r="O16" i="4" s="1"/>
  <c r="N8" i="4"/>
  <c r="O8" i="4" s="1"/>
  <c r="N3" i="4"/>
  <c r="O3" i="4" s="1"/>
  <c r="S3" i="4"/>
  <c r="T3" i="4"/>
  <c r="U3" i="4"/>
</calcChain>
</file>

<file path=xl/sharedStrings.xml><?xml version="1.0" encoding="utf-8"?>
<sst xmlns="http://schemas.openxmlformats.org/spreadsheetml/2006/main" count="180" uniqueCount="96">
  <si>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</si>
  <si>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</si>
  <si>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</si>
  <si>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</si>
  <si>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</si>
  <si>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</si>
  <si>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</si>
  <si>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</si>
  <si>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</si>
  <si>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</si>
  <si>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</si>
  <si>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</si>
  <si>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</si>
  <si>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</si>
  <si>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</si>
  <si>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</si>
  <si>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</si>
  <si>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</si>
  <si>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</si>
  <si>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</si>
  <si>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</si>
  <si>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</si>
  <si>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</si>
  <si>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</si>
  <si>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</si>
  <si>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</si>
  <si>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</si>
  <si>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</si>
  <si>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</si>
  <si>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</si>
  <si>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</si>
  <si>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</si>
  <si>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</si>
  <si>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</si>
  <si>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</si>
  <si>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</si>
  <si>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</si>
  <si>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</si>
  <si>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</si>
  <si>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</si>
  <si>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</si>
  <si>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</si>
  <si>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</si>
  <si>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</si>
  <si>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</si>
  <si>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</si>
  <si>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</si>
  <si>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</si>
  <si>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</si>
  <si>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</si>
  <si>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</si>
  <si>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</si>
  <si>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</si>
  <si>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</si>
  <si>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</si>
  <si>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</si>
  <si>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</si>
  <si>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</si>
  <si>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</si>
  <si>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</si>
  <si>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</si>
  <si>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</si>
  <si>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</si>
  <si>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</si>
  <si>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</si>
  <si>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</si>
  <si>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</si>
  <si>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</si>
  <si>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</si>
  <si>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</si>
  <si>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</si>
  <si>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</si>
  <si>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Розетка ОП ССИ-115 16А 3P+PE+N 380В IP44 IEK PSR12-016-5</t>
  </si>
  <si>
    <t xml:space="preserve">Розетка ОП 63А 380В 3P+PE+N ССИ-135 IP54 IEK PSR12-063-5 </t>
  </si>
  <si>
    <t>Розетка стационарная наружная EKF 145 3Р+РЕ+N 125А 380В IP67 ps-145-125-380</t>
  </si>
  <si>
    <t>Колодка 3-м 16А IP44 с защ. крышками с заземл. каучук черн. 9323 IN HOME 4690612010281</t>
  </si>
  <si>
    <t>Наконечник кольцевой НКИ 6.0-6 КВТ 47482</t>
  </si>
  <si>
    <t>Наконечник кольцевой НКИ 6.0-8 КВТ 47483</t>
  </si>
  <si>
    <t xml:space="preserve">Наконечник кольцевой НКИ 6.0-10 КВТ 50195 </t>
  </si>
  <si>
    <t>Наконечник луженый медный ТМЛ10-5-5 опрес. ГОСТ 7386-80 TOKOV ELECTRIC TKE-TML-10-5-5</t>
  </si>
  <si>
    <t>Наконечник луженый медный ТМЛ 16-8-6 опрес. ГОСТ 7386-80 TOKOV ELECTRIC TKE-TML-16-8-6</t>
  </si>
  <si>
    <t>Наконечник луженый медный ТМЛ 25-8-7 опрес. ГОСТ 7386-80 TOKOV ELECTRIC TKE-TML-25-8-7</t>
  </si>
  <si>
    <t>Наконечник луженый медный ТМЛ 35-8-9 опрес. ГОСТ 7386-80 TOKOV ELECTRIC TKE-TML-35-8-9</t>
  </si>
  <si>
    <t xml:space="preserve">Наконечник штифтовой плоский НШП-16 КВТ 50309 </t>
  </si>
  <si>
    <t>Наконечник кабельный штифтовой НШМЛ 25-7х15 опрес. TOKOV ELECTRIC TKE-NSML-25-7х15</t>
  </si>
  <si>
    <t>Наконечник штифтовой плоский НШП-35 КВТ 50311</t>
  </si>
  <si>
    <t>Наконечник-гильза изол. (НШвИ) 1.0-8 NET-Е1008 71 089 желт. Navigator 71089</t>
  </si>
  <si>
    <t>Наконечник-гильза изол. (НШвИ) 1.5-8 NET-Е1508 71 091 красн. Navigator 71091</t>
  </si>
  <si>
    <t>Наконечник-гильза изол. (НШвИ) 2.5-8 NET-Е2508 син.  Navigator 71095</t>
  </si>
  <si>
    <t>Наконечник-гильза изол. (НШвИ) 4-9 NET-Е4009 сер. Navigator 71097</t>
  </si>
  <si>
    <t>Наконечник-гильза изол. (НШвИ) 6- 12 NET-Е6012 черн. Navigator 71099</t>
  </si>
  <si>
    <t>Наконечник-гильза изол. (НШвИ) 10-12 NET-Е10-12 сл. Кость  Navigator 71092</t>
  </si>
  <si>
    <t>Наконечник-гильза изол. (НШвИ) 16-12 NET-Е16-12 зел. Navigator 71093</t>
  </si>
  <si>
    <t>DRA-60-12, Блок питания, 12В, 5А, 60Вт</t>
  </si>
  <si>
    <t>П-образный профиль DKC PSM L300, толщ. 2, 5 мм  BPM2903DIY</t>
  </si>
  <si>
    <t>Полоса перфорированная CABLIDERTRAYS ПП-30-1,5-3000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</si>
</sst>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8" formatCode="0.0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A25" zoomScaleNormal="100" workbookViewId="0">
      <selection activeCell="K27" sqref="K27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87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78" t="s">
        <v>0</v>
      </c>
      <c r="B1" s="78" t="s">
        <v>1</v>
      </c>
      <c r="C1" s="80" t="s">
        <v>2</v>
      </c>
      <c r="D1" s="81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76" t="s">
        <v>13</v>
      </c>
      <c r="K1" s="83" t="s">
        <v>13</v>
      </c>
      <c r="L1" s="78" t="s">
        <v>10</v>
      </c>
      <c r="M1" s="78" t="s">
        <v>11</v>
      </c>
      <c r="N1" s="78" t="s">
        <v>12</v>
      </c>
      <c r="O1" s="78" t="s">
        <v>9</v>
      </c>
      <c r="P1" s="76" t="s">
        <v>16</v>
      </c>
    </row>
    <row r="2" spans="1:21" s="3" customFormat="1" ht="25.5" customHeight="1" x14ac:dyDescent="0.25">
      <c r="A2" s="79"/>
      <c r="B2" s="79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77"/>
      <c r="K2" s="84"/>
      <c r="L2" s="79"/>
      <c r="M2" s="79"/>
      <c r="N2" s="79"/>
      <c r="O2" s="79"/>
      <c r="P2" s="77"/>
    </row>
    <row r="3" spans="1:21" s="3" customFormat="1" ht="50.25" customHeight="1" x14ac:dyDescent="0.25">
      <c r="A3" s="11">
        <v>1</v>
      </c>
      <c r="B3" s="11" t="s">
        <v>72</v>
      </c>
      <c r="C3" s="11" t="s">
        <v>40</v>
      </c>
      <c r="D3" s="70">
        <v>30</v>
      </c>
      <c r="E3" s="10">
        <v>649.5</v>
      </c>
      <c r="F3" s="10">
        <v>740</v>
      </c>
      <c r="G3" s="10">
        <v>563.55999999999995</v>
      </c>
      <c r="H3" s="18"/>
      <c r="I3" s="18"/>
      <c r="J3" s="12">
        <f>AVERAGE(E3,F3,G3,H3,I3)</f>
        <v>651.02</v>
      </c>
      <c r="K3" s="85">
        <f>ROUND(J3,2)</f>
        <v>651.02</v>
      </c>
      <c r="L3" s="19">
        <f>COUNT(E3:I3)</f>
        <v>3</v>
      </c>
      <c r="M3" s="6">
        <f>STDEV(E3,F3,G3,H3,I3)</f>
        <v>88.229820355705456</v>
      </c>
      <c r="N3" s="6">
        <f>M3/J3*100</f>
        <v>13.552551435548132</v>
      </c>
      <c r="O3" s="18" t="str">
        <f>IF(N3&lt;33,"ОДНОРОДНЫЕ","НЕОДНОРОДНЫЕ")</f>
        <v>ОДНОРОДНЫЕ</v>
      </c>
      <c r="P3" s="18">
        <f>K3*D3</f>
        <v>19530.599999999999</v>
      </c>
      <c r="S3" s="3">
        <f>D3*E3</f>
        <v>19485</v>
      </c>
      <c r="T3" s="3">
        <f>D3*F3</f>
        <v>22200</v>
      </c>
      <c r="U3" s="3">
        <f>D3*G3</f>
        <v>16906.8</v>
      </c>
    </row>
    <row r="4" spans="1:21" s="3" customFormat="1" ht="50.25" customHeight="1" x14ac:dyDescent="0.25">
      <c r="A4" s="11">
        <v>2</v>
      </c>
      <c r="B4" s="11" t="s">
        <v>73</v>
      </c>
      <c r="C4" s="11" t="s">
        <v>40</v>
      </c>
      <c r="D4" s="70">
        <v>10</v>
      </c>
      <c r="E4" s="10">
        <v>3726.6</v>
      </c>
      <c r="F4" s="10">
        <v>3890</v>
      </c>
      <c r="G4" s="10">
        <v>3233.36</v>
      </c>
      <c r="H4" s="17"/>
      <c r="I4" s="17"/>
      <c r="J4" s="12">
        <f>AVERAGE(E4,F4,G4,H4,I4)</f>
        <v>3616.6533333333336</v>
      </c>
      <c r="K4" s="85">
        <f>ROUND(J4,2)</f>
        <v>3616.65</v>
      </c>
      <c r="L4" s="24">
        <f t="shared" ref="L4:L7" si="0">COUNT(E4:I4)</f>
        <v>3</v>
      </c>
      <c r="M4" s="6">
        <f t="shared" ref="M4:M7" si="1">STDEV(E4,F4,G4,H4,I4)</f>
        <v>341.84824781375329</v>
      </c>
      <c r="N4" s="6">
        <f t="shared" ref="N4:N7" si="2">M4/J4*100</f>
        <v>9.4520601314775341</v>
      </c>
      <c r="O4" s="23" t="str">
        <f t="shared" ref="O4:O11" si="3">IF(N4&lt;33,"ОДНОРОДНЫЕ","НЕОДНОРОДНЫЕ")</f>
        <v>ОДНОРОДНЫЕ</v>
      </c>
      <c r="P4" s="23">
        <f t="shared" ref="P4:P7" si="4">K4*D4</f>
        <v>36166.5</v>
      </c>
      <c r="S4" s="3">
        <f t="shared" ref="S4" si="5">D4*E4</f>
        <v>37266</v>
      </c>
      <c r="T4" s="3">
        <f t="shared" ref="T4" si="6">D4*F4</f>
        <v>38900</v>
      </c>
      <c r="U4" s="3">
        <f t="shared" ref="U4" si="7">D4*G4</f>
        <v>32333.600000000002</v>
      </c>
    </row>
    <row r="5" spans="1:21" s="3" customFormat="1" ht="50.25" customHeight="1" x14ac:dyDescent="0.25">
      <c r="A5" s="11">
        <v>3</v>
      </c>
      <c r="B5" s="11" t="s">
        <v>74</v>
      </c>
      <c r="C5" s="11" t="s">
        <v>40</v>
      </c>
      <c r="D5" s="70">
        <v>3</v>
      </c>
      <c r="E5" s="10">
        <v>12731</v>
      </c>
      <c r="F5" s="10">
        <v>16870</v>
      </c>
      <c r="G5" s="10">
        <v>12408.38</v>
      </c>
      <c r="H5" s="23"/>
      <c r="I5" s="23"/>
      <c r="J5" s="12">
        <f t="shared" ref="J5:J7" si="8">AVERAGE(E5,F5,G5,H5,I5)</f>
        <v>14003.126666666665</v>
      </c>
      <c r="K5" s="85">
        <f t="shared" ref="K4:K12" si="9">ROUND(J5,2)</f>
        <v>14003.13</v>
      </c>
      <c r="L5" s="24">
        <f t="shared" si="0"/>
        <v>3</v>
      </c>
      <c r="M5" s="6">
        <f t="shared" si="1"/>
        <v>2488.0198849955782</v>
      </c>
      <c r="N5" s="6">
        <f t="shared" si="2"/>
        <v>17.76760250921755</v>
      </c>
      <c r="O5" s="23" t="str">
        <f t="shared" si="3"/>
        <v>ОДНОРОДНЫЕ</v>
      </c>
      <c r="P5" s="23">
        <f t="shared" si="4"/>
        <v>42009.39</v>
      </c>
      <c r="S5" s="3">
        <f t="shared" ref="S5:S11" si="10">D5*E5</f>
        <v>38193</v>
      </c>
      <c r="T5" s="3">
        <f t="shared" ref="T5:T11" si="11">D5*F5</f>
        <v>50610</v>
      </c>
      <c r="U5" s="3">
        <f t="shared" ref="U5:U11" si="12">D5*G5</f>
        <v>37225.14</v>
      </c>
    </row>
    <row r="6" spans="1:21" s="3" customFormat="1" ht="50.25" customHeight="1" x14ac:dyDescent="0.25">
      <c r="A6" s="11">
        <v>4</v>
      </c>
      <c r="B6" s="11" t="s">
        <v>75</v>
      </c>
      <c r="C6" s="11" t="s">
        <v>40</v>
      </c>
      <c r="D6" s="70">
        <v>100</v>
      </c>
      <c r="E6" s="10">
        <v>377</v>
      </c>
      <c r="F6" s="10">
        <v>497</v>
      </c>
      <c r="G6" s="10">
        <v>500</v>
      </c>
      <c r="H6" s="23"/>
      <c r="I6" s="23"/>
      <c r="J6" s="12">
        <f t="shared" si="8"/>
        <v>458</v>
      </c>
      <c r="K6" s="85">
        <f t="shared" si="9"/>
        <v>458</v>
      </c>
      <c r="L6" s="24">
        <f t="shared" si="0"/>
        <v>3</v>
      </c>
      <c r="M6" s="6">
        <f t="shared" si="1"/>
        <v>70.164093381158992</v>
      </c>
      <c r="N6" s="6">
        <f t="shared" si="2"/>
        <v>15.319671043921176</v>
      </c>
      <c r="O6" s="23" t="str">
        <f t="shared" si="3"/>
        <v>ОДНОРОДНЫЕ</v>
      </c>
      <c r="P6" s="23">
        <f t="shared" si="4"/>
        <v>45800</v>
      </c>
      <c r="S6" s="3">
        <f t="shared" si="10"/>
        <v>37700</v>
      </c>
      <c r="T6" s="3">
        <f t="shared" si="11"/>
        <v>49700</v>
      </c>
      <c r="U6" s="3">
        <f t="shared" si="12"/>
        <v>50000</v>
      </c>
    </row>
    <row r="7" spans="1:21" s="3" customFormat="1" ht="50.25" customHeight="1" x14ac:dyDescent="0.25">
      <c r="A7" s="11">
        <v>5</v>
      </c>
      <c r="B7" s="11" t="s">
        <v>76</v>
      </c>
      <c r="C7" s="11" t="s">
        <v>40</v>
      </c>
      <c r="D7" s="70">
        <v>300</v>
      </c>
      <c r="E7" s="10">
        <v>11</v>
      </c>
      <c r="F7" s="10">
        <v>12</v>
      </c>
      <c r="G7" s="10">
        <v>9.08</v>
      </c>
      <c r="H7" s="23"/>
      <c r="I7" s="23"/>
      <c r="J7" s="12">
        <f t="shared" si="8"/>
        <v>10.693333333333333</v>
      </c>
      <c r="K7" s="85">
        <f>ROUND(J7,2)</f>
        <v>10.69</v>
      </c>
      <c r="L7" s="24">
        <f t="shared" si="0"/>
        <v>3</v>
      </c>
      <c r="M7" s="6">
        <f t="shared" si="1"/>
        <v>1.4839586696850207</v>
      </c>
      <c r="N7" s="6">
        <f t="shared" si="2"/>
        <v>13.877418980844954</v>
      </c>
      <c r="O7" s="23" t="str">
        <f t="shared" si="3"/>
        <v>ОДНОРОДНЫЕ</v>
      </c>
      <c r="P7" s="23">
        <f t="shared" si="4"/>
        <v>3207</v>
      </c>
      <c r="S7" s="3">
        <f t="shared" si="10"/>
        <v>3300</v>
      </c>
      <c r="T7" s="3">
        <f t="shared" si="11"/>
        <v>3600</v>
      </c>
      <c r="U7" s="3">
        <f t="shared" si="12"/>
        <v>2724</v>
      </c>
    </row>
    <row r="8" spans="1:21" s="3" customFormat="1" ht="50.25" customHeight="1" x14ac:dyDescent="0.25">
      <c r="A8" s="11">
        <v>6</v>
      </c>
      <c r="B8" s="11" t="s">
        <v>77</v>
      </c>
      <c r="C8" s="11" t="s">
        <v>40</v>
      </c>
      <c r="D8" s="70">
        <v>300</v>
      </c>
      <c r="E8" s="10">
        <v>13.5</v>
      </c>
      <c r="F8" s="10">
        <v>15</v>
      </c>
      <c r="G8" s="10">
        <v>11.14</v>
      </c>
      <c r="H8" s="23"/>
      <c r="I8" s="23"/>
      <c r="J8" s="12">
        <f t="shared" ref="J8:J12" si="13">AVERAGE(E8,F8,G8,H8,I8)</f>
        <v>13.213333333333333</v>
      </c>
      <c r="K8" s="85">
        <f t="shared" si="9"/>
        <v>13.21</v>
      </c>
      <c r="L8" s="24">
        <f t="shared" ref="L8:L13" si="14">COUNT(E8:I8)</f>
        <v>3</v>
      </c>
      <c r="M8" s="6">
        <f t="shared" ref="M8:M13" si="15">STDEV(E8,F8,G8,H8,I8)</f>
        <v>1.9459016761731185</v>
      </c>
      <c r="N8" s="6">
        <f t="shared" ref="N8:N13" si="16">M8/J8*100</f>
        <v>14.726803805548325</v>
      </c>
      <c r="O8" s="23" t="str">
        <f t="shared" si="3"/>
        <v>ОДНОРОДНЫЕ</v>
      </c>
      <c r="P8" s="23">
        <f t="shared" ref="P8:P12" si="17">K8*D8</f>
        <v>3963.0000000000005</v>
      </c>
      <c r="S8" s="3">
        <f t="shared" ref="S8:S10" si="18">D8*E8</f>
        <v>4050</v>
      </c>
      <c r="T8" s="3">
        <f t="shared" ref="T8:T10" si="19">D8*F8</f>
        <v>4500</v>
      </c>
      <c r="U8" s="3">
        <f t="shared" ref="U8:U10" si="20">D8*G8</f>
        <v>3342</v>
      </c>
    </row>
    <row r="9" spans="1:21" s="3" customFormat="1" ht="50.25" customHeight="1" x14ac:dyDescent="0.25">
      <c r="A9" s="11">
        <v>7</v>
      </c>
      <c r="B9" s="11" t="s">
        <v>78</v>
      </c>
      <c r="C9" s="11" t="s">
        <v>40</v>
      </c>
      <c r="D9" s="70">
        <v>300</v>
      </c>
      <c r="E9" s="10">
        <v>12.5</v>
      </c>
      <c r="F9" s="10">
        <v>14</v>
      </c>
      <c r="G9" s="10">
        <v>10.19</v>
      </c>
      <c r="H9" s="23"/>
      <c r="I9" s="23"/>
      <c r="J9" s="12">
        <f t="shared" si="13"/>
        <v>12.229999999999999</v>
      </c>
      <c r="K9" s="85">
        <f t="shared" si="9"/>
        <v>12.23</v>
      </c>
      <c r="L9" s="24">
        <f t="shared" si="14"/>
        <v>3</v>
      </c>
      <c r="M9" s="6">
        <f t="shared" si="15"/>
        <v>1.9192967462068016</v>
      </c>
      <c r="N9" s="6">
        <f t="shared" si="16"/>
        <v>15.693350336932149</v>
      </c>
      <c r="O9" s="23" t="str">
        <f t="shared" si="3"/>
        <v>ОДНОРОДНЫЕ</v>
      </c>
      <c r="P9" s="23">
        <f t="shared" si="17"/>
        <v>3669</v>
      </c>
      <c r="S9" s="3">
        <f t="shared" si="18"/>
        <v>3750</v>
      </c>
      <c r="T9" s="3">
        <f t="shared" si="19"/>
        <v>4200</v>
      </c>
      <c r="U9" s="3">
        <f t="shared" si="20"/>
        <v>3057</v>
      </c>
    </row>
    <row r="10" spans="1:21" s="3" customFormat="1" ht="50.25" customHeight="1" x14ac:dyDescent="0.25">
      <c r="A10" s="11">
        <v>8</v>
      </c>
      <c r="B10" s="11" t="s">
        <v>79</v>
      </c>
      <c r="C10" s="11" t="s">
        <v>40</v>
      </c>
      <c r="D10" s="70">
        <v>100</v>
      </c>
      <c r="E10" s="10">
        <v>56.5</v>
      </c>
      <c r="F10" s="10">
        <v>53</v>
      </c>
      <c r="G10" s="10">
        <v>90.6</v>
      </c>
      <c r="H10" s="23"/>
      <c r="I10" s="23"/>
      <c r="J10" s="12">
        <f t="shared" si="13"/>
        <v>66.7</v>
      </c>
      <c r="K10" s="85">
        <f t="shared" si="9"/>
        <v>66.7</v>
      </c>
      <c r="L10" s="24">
        <f t="shared" si="14"/>
        <v>3</v>
      </c>
      <c r="M10" s="6">
        <f t="shared" si="15"/>
        <v>20.771855959446672</v>
      </c>
      <c r="N10" s="6">
        <f t="shared" si="16"/>
        <v>31.142212832753629</v>
      </c>
      <c r="O10" s="23" t="str">
        <f t="shared" si="3"/>
        <v>ОДНОРОДНЫЕ</v>
      </c>
      <c r="P10" s="23">
        <f t="shared" si="17"/>
        <v>6670</v>
      </c>
      <c r="S10" s="3">
        <f t="shared" si="18"/>
        <v>5650</v>
      </c>
      <c r="T10" s="3">
        <f t="shared" si="19"/>
        <v>5300</v>
      </c>
      <c r="U10" s="3">
        <f t="shared" si="20"/>
        <v>9060</v>
      </c>
    </row>
    <row r="11" spans="1:21" s="3" customFormat="1" ht="50.25" customHeight="1" x14ac:dyDescent="0.25">
      <c r="A11" s="11">
        <v>9</v>
      </c>
      <c r="B11" s="11" t="s">
        <v>80</v>
      </c>
      <c r="C11" s="11" t="s">
        <v>40</v>
      </c>
      <c r="D11" s="70">
        <v>100</v>
      </c>
      <c r="E11" s="10">
        <v>54.2</v>
      </c>
      <c r="F11" s="10">
        <v>56</v>
      </c>
      <c r="G11" s="10">
        <v>60</v>
      </c>
      <c r="H11" s="23"/>
      <c r="I11" s="23"/>
      <c r="J11" s="12">
        <f t="shared" si="13"/>
        <v>56.733333333333327</v>
      </c>
      <c r="K11" s="85">
        <f t="shared" si="9"/>
        <v>56.73</v>
      </c>
      <c r="L11" s="24">
        <f t="shared" si="14"/>
        <v>3</v>
      </c>
      <c r="M11" s="6">
        <f t="shared" si="15"/>
        <v>2.9687258770949745</v>
      </c>
      <c r="N11" s="6">
        <f t="shared" si="16"/>
        <v>5.232771816266113</v>
      </c>
      <c r="O11" s="23" t="str">
        <f t="shared" si="3"/>
        <v>ОДНОРОДНЫЕ</v>
      </c>
      <c r="P11" s="23">
        <f t="shared" si="17"/>
        <v>5673</v>
      </c>
      <c r="S11" s="3">
        <f t="shared" si="10"/>
        <v>5420</v>
      </c>
      <c r="T11" s="3">
        <f t="shared" si="11"/>
        <v>5600</v>
      </c>
      <c r="U11" s="3">
        <f t="shared" si="12"/>
        <v>6000</v>
      </c>
    </row>
    <row r="12" spans="1:21" s="3" customFormat="1" ht="50.25" customHeight="1" x14ac:dyDescent="0.25">
      <c r="A12" s="11">
        <v>10</v>
      </c>
      <c r="B12" s="11" t="s">
        <v>81</v>
      </c>
      <c r="C12" s="11" t="s">
        <v>40</v>
      </c>
      <c r="D12" s="70">
        <v>100</v>
      </c>
      <c r="E12" s="10">
        <v>68</v>
      </c>
      <c r="F12" s="10">
        <v>94</v>
      </c>
      <c r="G12" s="10">
        <v>100</v>
      </c>
      <c r="H12" s="23"/>
      <c r="I12" s="23"/>
      <c r="J12" s="12">
        <f t="shared" si="13"/>
        <v>87.333333333333329</v>
      </c>
      <c r="K12" s="86">
        <f t="shared" si="9"/>
        <v>87.33</v>
      </c>
      <c r="L12" s="24">
        <f t="shared" si="14"/>
        <v>3</v>
      </c>
      <c r="M12" s="10">
        <f t="shared" si="15"/>
        <v>17.009801096230781</v>
      </c>
      <c r="N12" s="6">
        <f t="shared" si="16"/>
        <v>19.476871484233722</v>
      </c>
      <c r="O12" s="23" t="str">
        <f>IF(N12&lt;33,"ОДНОРОДНЫЕ","НЕОДНОРОДНЫЕ")</f>
        <v>ОДНОРОДНЫЕ</v>
      </c>
      <c r="P12" s="23">
        <f t="shared" si="17"/>
        <v>8733</v>
      </c>
      <c r="S12" s="3">
        <f t="shared" ref="S12:S13" si="21">D12*E12</f>
        <v>6800</v>
      </c>
      <c r="T12" s="3">
        <f t="shared" ref="T12:T13" si="22">D12*F12</f>
        <v>9400</v>
      </c>
      <c r="U12" s="3">
        <f t="shared" ref="U12:U13" si="23">D12*G12</f>
        <v>10000</v>
      </c>
    </row>
    <row r="13" spans="1:21" s="3" customFormat="1" ht="50.25" customHeight="1" x14ac:dyDescent="0.25">
      <c r="A13" s="11">
        <v>11</v>
      </c>
      <c r="B13" s="11" t="s">
        <v>82</v>
      </c>
      <c r="C13" s="11" t="s">
        <v>40</v>
      </c>
      <c r="D13" s="70">
        <v>50</v>
      </c>
      <c r="E13" s="10">
        <v>112</v>
      </c>
      <c r="F13" s="10">
        <v>155</v>
      </c>
      <c r="G13" s="10">
        <v>192.76</v>
      </c>
      <c r="H13" s="20"/>
      <c r="I13" s="20"/>
      <c r="J13" s="21">
        <f>AVERAGE(E13,F13,G13,H13,I13)</f>
        <v>153.25333333333333</v>
      </c>
      <c r="K13" s="86">
        <f t="shared" ref="K13" si="24">ROUND(J13,2)</f>
        <v>153.25</v>
      </c>
      <c r="L13" s="72">
        <f t="shared" si="14"/>
        <v>3</v>
      </c>
      <c r="M13" s="10">
        <f t="shared" si="15"/>
        <v>40.408322575099881</v>
      </c>
      <c r="N13" s="6">
        <f t="shared" si="16"/>
        <v>26.367010554484871</v>
      </c>
      <c r="O13" s="20" t="str">
        <f>IF(N13&lt;33,"ОДНОРОДНЫЕ","НЕОДНОРОДНЫЕ")</f>
        <v>ОДНОРОДНЫЕ</v>
      </c>
      <c r="P13" s="71">
        <f>K13*D13</f>
        <v>7662.5</v>
      </c>
      <c r="S13" s="22">
        <f t="shared" si="21"/>
        <v>5600</v>
      </c>
      <c r="T13" s="22">
        <f t="shared" si="22"/>
        <v>7750</v>
      </c>
      <c r="U13" s="22">
        <f t="shared" si="23"/>
        <v>9638</v>
      </c>
    </row>
    <row r="14" spans="1:21" s="3" customFormat="1" ht="50.25" customHeight="1" x14ac:dyDescent="0.25">
      <c r="A14" s="11">
        <v>12</v>
      </c>
      <c r="B14" s="11" t="s">
        <v>83</v>
      </c>
      <c r="C14" s="11" t="s">
        <v>40</v>
      </c>
      <c r="D14" s="70">
        <v>50</v>
      </c>
      <c r="E14" s="10">
        <v>57.7</v>
      </c>
      <c r="F14" s="10">
        <v>59</v>
      </c>
      <c r="G14" s="10">
        <v>48.29</v>
      </c>
      <c r="H14" s="73"/>
      <c r="I14" s="73"/>
      <c r="J14" s="12">
        <f>AVERAGE(E14,F14,G14,H14,I14)</f>
        <v>54.99666666666667</v>
      </c>
      <c r="K14" s="85">
        <f>ROUND(J14,2)</f>
        <v>55</v>
      </c>
      <c r="L14" s="74">
        <f>COUNT(E14:I14)</f>
        <v>3</v>
      </c>
      <c r="M14" s="6">
        <f>STDEV(E14,F14,G14,H14,I14)</f>
        <v>5.8444018798619028</v>
      </c>
      <c r="N14" s="6">
        <f>M14/J14*100</f>
        <v>10.626829286372331</v>
      </c>
      <c r="O14" s="73" t="str">
        <f>IF(N14&lt;33,"ОДНОРОДНЫЕ","НЕОДНОРОДНЫЕ")</f>
        <v>ОДНОРОДНЫЕ</v>
      </c>
      <c r="P14" s="73">
        <f>K14*D14</f>
        <v>2750</v>
      </c>
      <c r="S14" s="3">
        <f>D14*E14</f>
        <v>2885</v>
      </c>
      <c r="T14" s="3">
        <f>D14*F14</f>
        <v>2950</v>
      </c>
      <c r="U14" s="3">
        <f>D14*G14</f>
        <v>2414.5</v>
      </c>
    </row>
    <row r="15" spans="1:21" s="3" customFormat="1" ht="50.25" customHeight="1" x14ac:dyDescent="0.25">
      <c r="A15" s="11">
        <v>13</v>
      </c>
      <c r="B15" s="11" t="s">
        <v>83</v>
      </c>
      <c r="C15" s="11" t="s">
        <v>40</v>
      </c>
      <c r="D15" s="70">
        <v>50</v>
      </c>
      <c r="E15" s="10">
        <v>57.7</v>
      </c>
      <c r="F15" s="10">
        <v>59</v>
      </c>
      <c r="G15" s="10">
        <v>73.790000000000006</v>
      </c>
      <c r="H15" s="73"/>
      <c r="I15" s="73"/>
      <c r="J15" s="12">
        <f>AVERAGE(E15,F15,G15,H15,I15)</f>
        <v>63.49666666666667</v>
      </c>
      <c r="K15" s="85">
        <f t="shared" ref="K15:K24" si="25">ROUND(J15,2)</f>
        <v>63.5</v>
      </c>
      <c r="L15" s="74">
        <f t="shared" ref="L15:L24" si="26">COUNT(E15:I15)</f>
        <v>3</v>
      </c>
      <c r="M15" s="6">
        <f t="shared" ref="M15:M24" si="27">STDEV(E15,F15,G15,H15,I15)</f>
        <v>8.9379546504406377</v>
      </c>
      <c r="N15" s="6">
        <f t="shared" ref="N15:N24" si="28">M15/J15*100</f>
        <v>14.076258045735687</v>
      </c>
      <c r="O15" s="73" t="str">
        <f t="shared" ref="O15:O22" si="29">IF(N15&lt;33,"ОДНОРОДНЫЕ","НЕОДНОРОДНЫЕ")</f>
        <v>ОДНОРОДНЫЕ</v>
      </c>
      <c r="P15" s="73">
        <f t="shared" ref="P15:P23" si="30">K15*D15</f>
        <v>3175</v>
      </c>
      <c r="S15" s="3">
        <f t="shared" ref="S15:S24" si="31">D15*E15</f>
        <v>2885</v>
      </c>
      <c r="T15" s="3">
        <f t="shared" ref="T15:T24" si="32">D15*F15</f>
        <v>2950</v>
      </c>
      <c r="U15" s="3">
        <f t="shared" ref="U15:U24" si="33">D15*G15</f>
        <v>3689.5000000000005</v>
      </c>
    </row>
    <row r="16" spans="1:21" s="3" customFormat="1" ht="50.25" customHeight="1" x14ac:dyDescent="0.25">
      <c r="A16" s="11">
        <v>14</v>
      </c>
      <c r="B16" s="11" t="s">
        <v>84</v>
      </c>
      <c r="C16" s="11" t="s">
        <v>40</v>
      </c>
      <c r="D16" s="70">
        <v>50</v>
      </c>
      <c r="E16" s="10">
        <v>60.2</v>
      </c>
      <c r="F16" s="10">
        <v>90</v>
      </c>
      <c r="G16" s="10">
        <v>100</v>
      </c>
      <c r="H16" s="73"/>
      <c r="I16" s="73"/>
      <c r="J16" s="12">
        <f t="shared" ref="J16:J23" si="34">AVERAGE(E16,F16,G16,H16,I16)</f>
        <v>83.399999999999991</v>
      </c>
      <c r="K16" s="85">
        <f t="shared" si="25"/>
        <v>83.4</v>
      </c>
      <c r="L16" s="74">
        <f t="shared" si="26"/>
        <v>3</v>
      </c>
      <c r="M16" s="6">
        <f t="shared" si="27"/>
        <v>20.704588863341435</v>
      </c>
      <c r="N16" s="6">
        <f t="shared" si="28"/>
        <v>24.825646119114435</v>
      </c>
      <c r="O16" s="73" t="str">
        <f t="shared" si="29"/>
        <v>ОДНОРОДНЫЕ</v>
      </c>
      <c r="P16" s="73">
        <f t="shared" si="30"/>
        <v>4170</v>
      </c>
      <c r="S16" s="3">
        <f t="shared" si="31"/>
        <v>3010</v>
      </c>
      <c r="T16" s="3">
        <f t="shared" si="32"/>
        <v>4500</v>
      </c>
      <c r="U16" s="3">
        <f t="shared" si="33"/>
        <v>5000</v>
      </c>
    </row>
    <row r="17" spans="1:21" s="3" customFormat="1" ht="50.25" customHeight="1" x14ac:dyDescent="0.25">
      <c r="A17" s="11">
        <v>15</v>
      </c>
      <c r="B17" s="11" t="s">
        <v>85</v>
      </c>
      <c r="C17" s="11" t="s">
        <v>40</v>
      </c>
      <c r="D17" s="70">
        <v>50</v>
      </c>
      <c r="E17" s="10">
        <v>151.6</v>
      </c>
      <c r="F17" s="10">
        <v>155</v>
      </c>
      <c r="G17" s="10">
        <v>102.34</v>
      </c>
      <c r="H17" s="73"/>
      <c r="I17" s="73"/>
      <c r="J17" s="12">
        <f t="shared" si="34"/>
        <v>136.31333333333336</v>
      </c>
      <c r="K17" s="85">
        <f t="shared" si="25"/>
        <v>136.31</v>
      </c>
      <c r="L17" s="74">
        <f t="shared" si="26"/>
        <v>3</v>
      </c>
      <c r="M17" s="6">
        <f t="shared" si="27"/>
        <v>29.470842087278864</v>
      </c>
      <c r="N17" s="6">
        <f t="shared" si="28"/>
        <v>21.619926214563645</v>
      </c>
      <c r="O17" s="73" t="str">
        <f t="shared" si="29"/>
        <v>ОДНОРОДНЫЕ</v>
      </c>
      <c r="P17" s="73">
        <f t="shared" si="30"/>
        <v>6815.5</v>
      </c>
      <c r="S17" s="3">
        <f t="shared" si="31"/>
        <v>7580</v>
      </c>
      <c r="T17" s="3">
        <f t="shared" si="32"/>
        <v>7750</v>
      </c>
      <c r="U17" s="3">
        <f t="shared" si="33"/>
        <v>5117</v>
      </c>
    </row>
    <row r="18" spans="1:21" s="3" customFormat="1" ht="50.25" customHeight="1" x14ac:dyDescent="0.25">
      <c r="A18" s="11">
        <v>16</v>
      </c>
      <c r="B18" s="11" t="s">
        <v>86</v>
      </c>
      <c r="C18" s="11" t="s">
        <v>40</v>
      </c>
      <c r="D18" s="70">
        <v>2000</v>
      </c>
      <c r="E18" s="10">
        <v>0.65</v>
      </c>
      <c r="F18" s="10">
        <v>1.27</v>
      </c>
      <c r="G18" s="10">
        <v>1.1000000000000001</v>
      </c>
      <c r="H18" s="73"/>
      <c r="I18" s="73"/>
      <c r="J18" s="12">
        <f t="shared" si="34"/>
        <v>1.0066666666666666</v>
      </c>
      <c r="K18" s="85">
        <f t="shared" si="25"/>
        <v>1.01</v>
      </c>
      <c r="L18" s="74">
        <f t="shared" si="26"/>
        <v>3</v>
      </c>
      <c r="M18" s="6">
        <f t="shared" si="27"/>
        <v>0.3203643758805485</v>
      </c>
      <c r="N18" s="6">
        <f t="shared" si="28"/>
        <v>31.824275749723363</v>
      </c>
      <c r="O18" s="73" t="str">
        <f t="shared" si="29"/>
        <v>ОДНОРОДНЫЕ</v>
      </c>
      <c r="P18" s="73">
        <f t="shared" si="30"/>
        <v>2020</v>
      </c>
      <c r="S18" s="3">
        <f t="shared" si="31"/>
        <v>1300</v>
      </c>
      <c r="T18" s="3">
        <f t="shared" si="32"/>
        <v>2540</v>
      </c>
      <c r="U18" s="3">
        <f t="shared" si="33"/>
        <v>2200</v>
      </c>
    </row>
    <row r="19" spans="1:21" s="3" customFormat="1" ht="50.25" customHeight="1" x14ac:dyDescent="0.25">
      <c r="A19" s="11">
        <v>17</v>
      </c>
      <c r="B19" s="11" t="s">
        <v>87</v>
      </c>
      <c r="C19" s="11" t="s">
        <v>40</v>
      </c>
      <c r="D19" s="70">
        <v>3000</v>
      </c>
      <c r="E19" s="10">
        <v>0.71</v>
      </c>
      <c r="F19" s="10">
        <v>1.22</v>
      </c>
      <c r="G19" s="10">
        <v>1</v>
      </c>
      <c r="H19" s="73"/>
      <c r="I19" s="73"/>
      <c r="J19" s="12">
        <f t="shared" si="34"/>
        <v>0.97666666666666657</v>
      </c>
      <c r="K19" s="85">
        <f t="shared" si="25"/>
        <v>0.98</v>
      </c>
      <c r="L19" s="74">
        <f t="shared" si="26"/>
        <v>3</v>
      </c>
      <c r="M19" s="6">
        <f t="shared" si="27"/>
        <v>0.25579940057266293</v>
      </c>
      <c r="N19" s="6">
        <f t="shared" si="28"/>
        <v>26.191064905050816</v>
      </c>
      <c r="O19" s="73" t="str">
        <f t="shared" si="29"/>
        <v>ОДНОРОДНЫЕ</v>
      </c>
      <c r="P19" s="73">
        <f t="shared" si="30"/>
        <v>2940</v>
      </c>
      <c r="S19" s="3">
        <f t="shared" si="31"/>
        <v>2130</v>
      </c>
      <c r="T19" s="3">
        <f t="shared" si="32"/>
        <v>3660</v>
      </c>
      <c r="U19" s="3">
        <f t="shared" si="33"/>
        <v>3000</v>
      </c>
    </row>
    <row r="20" spans="1:21" s="3" customFormat="1" ht="50.25" customHeight="1" x14ac:dyDescent="0.25">
      <c r="A20" s="11">
        <v>18</v>
      </c>
      <c r="B20" s="11" t="s">
        <v>88</v>
      </c>
      <c r="C20" s="11" t="s">
        <v>40</v>
      </c>
      <c r="D20" s="70">
        <v>2000</v>
      </c>
      <c r="E20" s="10">
        <v>0.9</v>
      </c>
      <c r="F20" s="10">
        <v>1.48</v>
      </c>
      <c r="G20" s="10">
        <v>1.8</v>
      </c>
      <c r="H20" s="73"/>
      <c r="I20" s="73"/>
      <c r="J20" s="12">
        <f t="shared" si="34"/>
        <v>1.3933333333333333</v>
      </c>
      <c r="K20" s="85">
        <f t="shared" si="25"/>
        <v>1.39</v>
      </c>
      <c r="L20" s="74">
        <f t="shared" si="26"/>
        <v>3</v>
      </c>
      <c r="M20" s="6">
        <f t="shared" si="27"/>
        <v>0.45621632295801728</v>
      </c>
      <c r="N20" s="6">
        <f t="shared" si="28"/>
        <v>32.742798298422294</v>
      </c>
      <c r="O20" s="73" t="str">
        <f t="shared" si="29"/>
        <v>ОДНОРОДНЫЕ</v>
      </c>
      <c r="P20" s="73">
        <f t="shared" si="30"/>
        <v>2780</v>
      </c>
      <c r="S20" s="3">
        <f t="shared" si="31"/>
        <v>1800</v>
      </c>
      <c r="T20" s="3">
        <f t="shared" si="32"/>
        <v>2960</v>
      </c>
      <c r="U20" s="3">
        <f t="shared" si="33"/>
        <v>3600</v>
      </c>
    </row>
    <row r="21" spans="1:21" s="3" customFormat="1" ht="50.25" customHeight="1" x14ac:dyDescent="0.25">
      <c r="A21" s="11">
        <v>19</v>
      </c>
      <c r="B21" s="11" t="s">
        <v>89</v>
      </c>
      <c r="C21" s="11" t="s">
        <v>40</v>
      </c>
      <c r="D21" s="70">
        <v>1000</v>
      </c>
      <c r="E21" s="10">
        <v>1.6</v>
      </c>
      <c r="F21" s="10">
        <v>2.5</v>
      </c>
      <c r="G21" s="10">
        <v>1.7</v>
      </c>
      <c r="H21" s="73"/>
      <c r="I21" s="73"/>
      <c r="J21" s="12">
        <f t="shared" si="34"/>
        <v>1.9333333333333333</v>
      </c>
      <c r="K21" s="85">
        <f t="shared" si="25"/>
        <v>1.93</v>
      </c>
      <c r="L21" s="74">
        <f t="shared" si="26"/>
        <v>3</v>
      </c>
      <c r="M21" s="6">
        <f t="shared" si="27"/>
        <v>0.49328828623162457</v>
      </c>
      <c r="N21" s="6">
        <f t="shared" si="28"/>
        <v>25.514911356808167</v>
      </c>
      <c r="O21" s="73" t="str">
        <f t="shared" si="29"/>
        <v>ОДНОРОДНЫЕ</v>
      </c>
      <c r="P21" s="73">
        <f t="shared" si="30"/>
        <v>1930</v>
      </c>
      <c r="S21" s="3">
        <f t="shared" si="31"/>
        <v>1600</v>
      </c>
      <c r="T21" s="3">
        <f t="shared" si="32"/>
        <v>2500</v>
      </c>
      <c r="U21" s="3">
        <f t="shared" si="33"/>
        <v>1700</v>
      </c>
    </row>
    <row r="22" spans="1:21" s="3" customFormat="1" ht="50.25" customHeight="1" x14ac:dyDescent="0.25">
      <c r="A22" s="11">
        <v>20</v>
      </c>
      <c r="B22" s="11" t="s">
        <v>90</v>
      </c>
      <c r="C22" s="11" t="s">
        <v>40</v>
      </c>
      <c r="D22" s="70">
        <v>1000</v>
      </c>
      <c r="E22" s="10">
        <v>2</v>
      </c>
      <c r="F22" s="10">
        <v>3.13</v>
      </c>
      <c r="G22" s="10">
        <v>2</v>
      </c>
      <c r="H22" s="73"/>
      <c r="I22" s="73"/>
      <c r="J22" s="12">
        <f t="shared" si="34"/>
        <v>2.3766666666666665</v>
      </c>
      <c r="K22" s="85">
        <f t="shared" si="25"/>
        <v>2.38</v>
      </c>
      <c r="L22" s="74">
        <f t="shared" si="26"/>
        <v>3</v>
      </c>
      <c r="M22" s="6">
        <f t="shared" si="27"/>
        <v>0.6524058041842774</v>
      </c>
      <c r="N22" s="6">
        <f t="shared" si="28"/>
        <v>27.450454594008871</v>
      </c>
      <c r="O22" s="73" t="str">
        <f t="shared" si="29"/>
        <v>ОДНОРОДНЫЕ</v>
      </c>
      <c r="P22" s="73">
        <f t="shared" si="30"/>
        <v>2380</v>
      </c>
      <c r="S22" s="3">
        <f t="shared" si="31"/>
        <v>2000</v>
      </c>
      <c r="T22" s="3">
        <f t="shared" si="32"/>
        <v>3130</v>
      </c>
      <c r="U22" s="3">
        <f t="shared" si="33"/>
        <v>2000</v>
      </c>
    </row>
    <row r="23" spans="1:21" s="3" customFormat="1" ht="50.25" customHeight="1" x14ac:dyDescent="0.25">
      <c r="A23" s="11">
        <v>21</v>
      </c>
      <c r="B23" s="11" t="s">
        <v>91</v>
      </c>
      <c r="C23" s="11" t="s">
        <v>40</v>
      </c>
      <c r="D23" s="70">
        <v>500</v>
      </c>
      <c r="E23" s="10">
        <v>2.8</v>
      </c>
      <c r="F23" s="10">
        <v>3.9</v>
      </c>
      <c r="G23" s="10">
        <v>4</v>
      </c>
      <c r="H23" s="73"/>
      <c r="I23" s="73"/>
      <c r="J23" s="12">
        <f t="shared" si="34"/>
        <v>3.5666666666666664</v>
      </c>
      <c r="K23" s="86">
        <f t="shared" si="25"/>
        <v>3.57</v>
      </c>
      <c r="L23" s="74">
        <f t="shared" si="26"/>
        <v>3</v>
      </c>
      <c r="M23" s="10">
        <f t="shared" si="27"/>
        <v>0.66583281184794063</v>
      </c>
      <c r="N23" s="6">
        <f t="shared" si="28"/>
        <v>18.668209677979643</v>
      </c>
      <c r="O23" s="73" t="str">
        <f>IF(N23&lt;33,"ОДНОРОДНЫЕ","НЕОДНОРОДНЫЕ")</f>
        <v>ОДНОРОДНЫЕ</v>
      </c>
      <c r="P23" s="73">
        <f t="shared" si="30"/>
        <v>1785</v>
      </c>
      <c r="S23" s="3">
        <f t="shared" si="31"/>
        <v>1400</v>
      </c>
      <c r="T23" s="3">
        <f t="shared" si="32"/>
        <v>1950</v>
      </c>
      <c r="U23" s="3">
        <f t="shared" si="33"/>
        <v>2000</v>
      </c>
    </row>
    <row r="24" spans="1:21" s="3" customFormat="1" ht="50.25" customHeight="1" x14ac:dyDescent="0.25">
      <c r="A24" s="11">
        <v>22</v>
      </c>
      <c r="B24" s="11" t="s">
        <v>92</v>
      </c>
      <c r="C24" s="11" t="s">
        <v>40</v>
      </c>
      <c r="D24" s="70">
        <v>500</v>
      </c>
      <c r="E24" s="10">
        <v>3.4</v>
      </c>
      <c r="F24" s="10">
        <v>4.9400000000000004</v>
      </c>
      <c r="G24" s="10">
        <v>4.5999999999999996</v>
      </c>
      <c r="H24" s="20"/>
      <c r="I24" s="20"/>
      <c r="J24" s="21">
        <f>AVERAGE(E24,F24,G24,H24,I24)</f>
        <v>4.3133333333333335</v>
      </c>
      <c r="K24" s="86">
        <f t="shared" si="25"/>
        <v>4.3099999999999996</v>
      </c>
      <c r="L24" s="74">
        <f t="shared" si="26"/>
        <v>3</v>
      </c>
      <c r="M24" s="10">
        <f t="shared" si="27"/>
        <v>0.80903234381162825</v>
      </c>
      <c r="N24" s="6">
        <f t="shared" si="28"/>
        <v>18.75654583798211</v>
      </c>
      <c r="O24" s="20" t="str">
        <f>IF(N24&lt;33,"ОДНОРОДНЫЕ","НЕОДНОРОДНЫЕ")</f>
        <v>ОДНОРОДНЫЕ</v>
      </c>
      <c r="P24" s="73">
        <f>K24*D24</f>
        <v>2155</v>
      </c>
      <c r="S24" s="22">
        <f t="shared" si="31"/>
        <v>1700</v>
      </c>
      <c r="T24" s="22">
        <f t="shared" si="32"/>
        <v>2470</v>
      </c>
      <c r="U24" s="22">
        <f t="shared" si="33"/>
        <v>2300</v>
      </c>
    </row>
    <row r="25" spans="1:21" s="3" customFormat="1" ht="50.25" customHeight="1" x14ac:dyDescent="0.25">
      <c r="A25" s="11">
        <v>23</v>
      </c>
      <c r="B25" s="11" t="s">
        <v>93</v>
      </c>
      <c r="C25" s="11" t="s">
        <v>40</v>
      </c>
      <c r="D25" s="70">
        <v>5</v>
      </c>
      <c r="E25" s="10">
        <v>2984</v>
      </c>
      <c r="F25" s="10">
        <v>1960</v>
      </c>
      <c r="G25" s="10">
        <v>1637.87</v>
      </c>
      <c r="H25" s="73"/>
      <c r="I25" s="73"/>
      <c r="J25" s="12">
        <f t="shared" ref="J25:J27" si="35">AVERAGE(E25,F25,G25,H25,I25)</f>
        <v>2193.9566666666665</v>
      </c>
      <c r="K25" s="85">
        <f t="shared" ref="K25:K27" si="36">ROUND(J25,2)</f>
        <v>2193.96</v>
      </c>
      <c r="L25" s="74">
        <f t="shared" ref="L25:L27" si="37">COUNT(E25:I25)</f>
        <v>3</v>
      </c>
      <c r="M25" s="6">
        <f t="shared" ref="M25:M27" si="38">STDEV(E25,F25,G25,H25,I25)</f>
        <v>702.89991153316703</v>
      </c>
      <c r="N25" s="6">
        <f t="shared" ref="N25:N27" si="39">M25/J25*100</f>
        <v>32.038003403280548</v>
      </c>
      <c r="O25" s="73" t="str">
        <f t="shared" ref="O25:O27" si="40">IF(N25&lt;33,"ОДНОРОДНЫЕ","НЕОДНОРОДНЫЕ")</f>
        <v>ОДНОРОДНЫЕ</v>
      </c>
      <c r="P25" s="73">
        <f t="shared" ref="P25:P27" si="41">K25*D25</f>
        <v>10969.8</v>
      </c>
      <c r="S25" s="3">
        <f t="shared" ref="S25:S27" si="42">D25*E25</f>
        <v>14920</v>
      </c>
      <c r="T25" s="3">
        <f t="shared" ref="T25:T27" si="43">D25*F25</f>
        <v>9800</v>
      </c>
      <c r="U25" s="3">
        <f t="shared" ref="U25:U27" si="44">D25*G25</f>
        <v>8189.3499999999995</v>
      </c>
    </row>
    <row r="26" spans="1:21" s="3" customFormat="1" ht="50.25" customHeight="1" x14ac:dyDescent="0.25">
      <c r="A26" s="11">
        <v>24</v>
      </c>
      <c r="B26" s="11" t="s">
        <v>94</v>
      </c>
      <c r="C26" s="11" t="s">
        <v>40</v>
      </c>
      <c r="D26" s="70">
        <v>50</v>
      </c>
      <c r="E26" s="10">
        <v>415</v>
      </c>
      <c r="F26" s="10">
        <v>343</v>
      </c>
      <c r="G26" s="10">
        <v>264.60000000000002</v>
      </c>
      <c r="H26" s="73"/>
      <c r="I26" s="73"/>
      <c r="J26" s="12">
        <f t="shared" si="35"/>
        <v>340.86666666666667</v>
      </c>
      <c r="K26" s="85">
        <f t="shared" si="36"/>
        <v>340.87</v>
      </c>
      <c r="L26" s="74">
        <f t="shared" si="37"/>
        <v>3</v>
      </c>
      <c r="M26" s="6">
        <f t="shared" si="38"/>
        <v>75.222691611862302</v>
      </c>
      <c r="N26" s="6">
        <f t="shared" si="39"/>
        <v>22.06806912141472</v>
      </c>
      <c r="O26" s="73" t="str">
        <f t="shared" si="40"/>
        <v>ОДНОРОДНЫЕ</v>
      </c>
      <c r="P26" s="73">
        <f t="shared" si="41"/>
        <v>17043.5</v>
      </c>
      <c r="S26" s="3">
        <f t="shared" si="42"/>
        <v>20750</v>
      </c>
      <c r="T26" s="3">
        <f t="shared" si="43"/>
        <v>17150</v>
      </c>
      <c r="U26" s="3">
        <f t="shared" si="44"/>
        <v>13230.000000000002</v>
      </c>
    </row>
    <row r="27" spans="1:21" s="3" customFormat="1" ht="50.25" customHeight="1" x14ac:dyDescent="0.25">
      <c r="A27" s="11">
        <v>25</v>
      </c>
      <c r="B27" s="11" t="s">
        <v>95</v>
      </c>
      <c r="C27" s="11" t="s">
        <v>40</v>
      </c>
      <c r="D27" s="70">
        <v>40</v>
      </c>
      <c r="E27" s="10">
        <v>609</v>
      </c>
      <c r="F27" s="10">
        <v>488</v>
      </c>
      <c r="G27" s="10">
        <v>372.2</v>
      </c>
      <c r="H27" s="73"/>
      <c r="I27" s="73"/>
      <c r="J27" s="12">
        <f t="shared" si="35"/>
        <v>489.73333333333335</v>
      </c>
      <c r="K27" s="85">
        <f t="shared" si="36"/>
        <v>489.73</v>
      </c>
      <c r="L27" s="74">
        <f t="shared" si="37"/>
        <v>3</v>
      </c>
      <c r="M27" s="6">
        <f t="shared" si="38"/>
        <v>118.40951538340698</v>
      </c>
      <c r="N27" s="6">
        <f t="shared" si="39"/>
        <v>24.178365515261429</v>
      </c>
      <c r="O27" s="73" t="str">
        <f t="shared" si="40"/>
        <v>ОДНОРОДНЫЕ</v>
      </c>
      <c r="P27" s="73">
        <f t="shared" si="41"/>
        <v>19589.2</v>
      </c>
      <c r="S27" s="3">
        <f t="shared" si="42"/>
        <v>24360</v>
      </c>
      <c r="T27" s="3">
        <f t="shared" si="43"/>
        <v>19520</v>
      </c>
      <c r="U27" s="3">
        <f t="shared" si="44"/>
        <v>14888</v>
      </c>
    </row>
    <row r="35" spans="1:20" ht="31.5" customHeight="1" x14ac:dyDescent="0.25">
      <c r="A35" s="75" t="s">
        <v>15</v>
      </c>
      <c r="B35" s="75"/>
      <c r="C35" s="82">
        <f>SUM(P3:P27)</f>
        <v>263586.99</v>
      </c>
      <c r="D35" s="82"/>
      <c r="E35" s="82" t="str">
        <f>SUBSTITUTE(PROPER(INDEX(n_4,MID(TEXT(C35,n0),1,1)+1)&amp;INDEX(n0x,MID(TEXT(C35,n0),2,1)+1,MID(TEXT(C35,n0),3,1)+1)&amp;IF(-MID(TEXT(C35,n0),1,3),"миллиард"&amp;VLOOKUP(MID(TEXT(C35,n0),3,1)*AND(MID(TEXT(C35,n0),2,1)-1),мил,2),"")&amp;INDEX(n_4,MID(TEXT(C35,n0),4,1)+1)&amp;INDEX(n0x,MID(TEXT(C35,n0),5,1)+1,MID(TEXT(C35,n0),6,1)+1)&amp;IF(-MID(TEXT(C35,n0),4,3),"миллион"&amp;VLOOKUP(MID(TEXT(C35,n0),6,1)*AND(MID(TEXT(C35,n0),5,1)-1),мил,2),"")&amp;INDEX(n_4,MID(TEXT(C35,n0),7,1)+1)&amp;INDEX(n1x,MID(TEXT(C35,n0),8,1)+1,MID(TEXT(C35,n0),9,1)+1)&amp;IF(-MID(TEXT(C35,n0),7,3),VLOOKUP(MID(TEXT(C35,n0),9,1)*AND(MID(TEXT(C35,n0),8,1)-1),тыс,2),"")&amp;INDEX(n_4,MID(TEXT(C35,n0),10,1)+1)&amp;INDEX(n0x,MID(TEXT(C35,n0),11,1)+1,MID(TEXT(C35,n0),12,1)+1)),"z"," ")&amp;IF(TRUNC(TEXT(C35,n0)),"","Ноль ")&amp;"рубл"&amp;VLOOKUP(MOD(MAX(MOD(MID(TEXT(C35,n0),11,2)-11,100),9),10),{0,"ь ";1,"я ";4,"ей "},2)&amp;RIGHT(TEXT(C35,n0),2)&amp;" копе"&amp;VLOOKUP(MOD(MAX(MOD(RIGHT(TEXT(C35,n0),2)-11,100),9),10),{0,"йка";1,"йки";4,"ек"},2)</f>
        <v>Двести шестьдесят три тысячи пятьсот восемьдесят шесть рублей 99 копеек</v>
      </c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7"/>
      <c r="R35" s="13"/>
      <c r="S35" s="13"/>
      <c r="T35" s="13"/>
    </row>
  </sheetData>
  <mergeCells count="13">
    <mergeCell ref="A35:B35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35:D35"/>
    <mergeCell ref="E35:P35"/>
  </mergeCells>
  <conditionalFormatting sqref="O3:O13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:O13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conditionalFormatting sqref="O14:O24">
    <cfRule type="containsText" dxfId="11" priority="10" operator="containsText" text="НЕ">
      <formula>NOT(ISERROR(SEARCH("НЕ",O14)))</formula>
    </cfRule>
    <cfRule type="containsText" dxfId="10" priority="11" operator="containsText" text="ОДНОРОДНЫЕ">
      <formula>NOT(ISERROR(SEARCH("ОДНОРОДНЫЕ",O14)))</formula>
    </cfRule>
    <cfRule type="containsText" dxfId="9" priority="12" operator="containsText" text="НЕОДНОРОДНЫЕ">
      <formula>NOT(ISERROR(SEARCH("НЕОДНОРОДНЫЕ",O14)))</formula>
    </cfRule>
  </conditionalFormatting>
  <conditionalFormatting sqref="O14:O24">
    <cfRule type="containsText" dxfId="8" priority="7" operator="containsText" text="НЕОДНОРОДНЫЕ">
      <formula>NOT(ISERROR(SEARCH("НЕОДНОРОДНЫЕ",O14)))</formula>
    </cfRule>
    <cfRule type="containsText" dxfId="7" priority="8" operator="containsText" text="ОДНОРОДНЫЕ">
      <formula>NOT(ISERROR(SEARCH("ОДНОРОДНЫЕ",O14)))</formula>
    </cfRule>
    <cfRule type="containsText" dxfId="6" priority="9" operator="containsText" text="НЕОДНОРОДНЫЕ">
      <formula>NOT(ISERROR(SEARCH("НЕОДНОРОДНЫЕ",O14)))</formula>
    </cfRule>
  </conditionalFormatting>
  <conditionalFormatting sqref="O25:O27">
    <cfRule type="containsText" dxfId="5" priority="4" operator="containsText" text="НЕ">
      <formula>NOT(ISERROR(SEARCH("НЕ",O25)))</formula>
    </cfRule>
    <cfRule type="containsText" dxfId="4" priority="5" operator="containsText" text="ОДНОРОДНЫЕ">
      <formula>NOT(ISERROR(SEARCH("ОДНОРОДНЫЕ",O25)))</formula>
    </cfRule>
    <cfRule type="containsText" dxfId="3" priority="6" operator="containsText" text="НЕОДНОРОДНЫЕ">
      <formula>NOT(ISERROR(SEARCH("НЕОДНОРОДНЫЕ",O25)))</formula>
    </cfRule>
  </conditionalFormatting>
  <conditionalFormatting sqref="O25:O27">
    <cfRule type="containsText" dxfId="2" priority="1" operator="containsText" text="НЕОДНОРОДНЫЕ">
      <formula>NOT(ISERROR(SEARCH("НЕОДНОРОДНЫЕ",O25)))</formula>
    </cfRule>
    <cfRule type="containsText" dxfId="1" priority="2" operator="containsText" text="ОДНОРОДНЫЕ">
      <formula>NOT(ISERROR(SEARCH("ОДНОРОДНЫЕ",O25)))</formula>
    </cfRule>
    <cfRule type="containsText" dxfId="0" priority="3" operator="containsText" text="НЕОДНОРОДНЫЕ">
      <formula>NOT(ISERROR(SEARCH("НЕОДНОРОДНЫЕ",O25)))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7"/>
    <col min="2" max="2" width="24.85546875" style="57" customWidth="1"/>
    <col min="3" max="9" width="9.140625" style="57"/>
    <col min="10" max="10" width="22.28515625" style="57" customWidth="1"/>
    <col min="11" max="17" width="9.140625" style="57"/>
    <col min="18" max="18" width="20.85546875" style="57" customWidth="1"/>
    <col min="19" max="16384" width="9.140625" style="57"/>
  </cols>
  <sheetData>
    <row r="1" spans="1:23" ht="43.5" thickBot="1" x14ac:dyDescent="0.25">
      <c r="A1" s="25" t="s">
        <v>19</v>
      </c>
      <c r="B1" s="26" t="s">
        <v>20</v>
      </c>
      <c r="C1" s="27" t="s">
        <v>21</v>
      </c>
      <c r="D1" s="28" t="s">
        <v>22</v>
      </c>
      <c r="E1" s="29" t="s">
        <v>23</v>
      </c>
      <c r="F1" s="29" t="s">
        <v>24</v>
      </c>
      <c r="G1" s="25" t="s">
        <v>25</v>
      </c>
      <c r="J1" s="41" t="s">
        <v>26</v>
      </c>
      <c r="K1" s="42" t="s">
        <v>27</v>
      </c>
      <c r="L1" s="43" t="s">
        <v>28</v>
      </c>
      <c r="M1" s="44" t="s">
        <v>29</v>
      </c>
      <c r="N1" s="45" t="s">
        <v>30</v>
      </c>
      <c r="Q1" s="58" t="s">
        <v>31</v>
      </c>
      <c r="R1" s="59" t="s">
        <v>32</v>
      </c>
      <c r="S1" s="60" t="s">
        <v>27</v>
      </c>
      <c r="T1" s="58" t="s">
        <v>33</v>
      </c>
      <c r="U1" s="61" t="s">
        <v>34</v>
      </c>
      <c r="V1" s="61" t="s">
        <v>35</v>
      </c>
      <c r="W1" s="62" t="s">
        <v>36</v>
      </c>
    </row>
    <row r="2" spans="1:23" ht="34.5" thickBot="1" x14ac:dyDescent="0.25">
      <c r="A2" s="30">
        <v>1</v>
      </c>
      <c r="B2" s="31" t="s">
        <v>37</v>
      </c>
      <c r="C2" s="32" t="s">
        <v>18</v>
      </c>
      <c r="D2" s="33">
        <v>10</v>
      </c>
      <c r="E2" s="34">
        <v>604</v>
      </c>
      <c r="F2" s="34">
        <v>6040</v>
      </c>
      <c r="G2" s="29" t="s">
        <v>38</v>
      </c>
      <c r="J2" s="45" t="s">
        <v>39</v>
      </c>
      <c r="K2" s="46">
        <v>10</v>
      </c>
      <c r="L2" s="47" t="s">
        <v>40</v>
      </c>
      <c r="M2" s="48">
        <v>725</v>
      </c>
      <c r="N2" s="48">
        <v>7250</v>
      </c>
      <c r="Q2" s="63">
        <v>1</v>
      </c>
      <c r="R2" s="64" t="s">
        <v>37</v>
      </c>
      <c r="S2" s="63">
        <v>10</v>
      </c>
      <c r="T2" s="65" t="s">
        <v>41</v>
      </c>
      <c r="U2" s="66">
        <v>646</v>
      </c>
      <c r="V2" s="66">
        <v>6460</v>
      </c>
      <c r="W2" s="67" t="s">
        <v>38</v>
      </c>
    </row>
    <row r="3" spans="1:23" ht="34.5" thickBot="1" x14ac:dyDescent="0.25">
      <c r="A3" s="30">
        <v>2</v>
      </c>
      <c r="B3" s="31" t="s">
        <v>42</v>
      </c>
      <c r="C3" s="32" t="s">
        <v>18</v>
      </c>
      <c r="D3" s="33">
        <v>10</v>
      </c>
      <c r="E3" s="34">
        <v>715</v>
      </c>
      <c r="F3" s="34">
        <v>7150</v>
      </c>
      <c r="G3" s="29" t="s">
        <v>38</v>
      </c>
      <c r="J3" s="45" t="s">
        <v>43</v>
      </c>
      <c r="K3" s="46">
        <v>10</v>
      </c>
      <c r="L3" s="47" t="s">
        <v>40</v>
      </c>
      <c r="M3" s="48">
        <v>858</v>
      </c>
      <c r="N3" s="48">
        <v>8580</v>
      </c>
      <c r="Q3" s="63">
        <v>2</v>
      </c>
      <c r="R3" s="64" t="s">
        <v>42</v>
      </c>
      <c r="S3" s="63">
        <v>10</v>
      </c>
      <c r="T3" s="65" t="s">
        <v>40</v>
      </c>
      <c r="U3" s="66">
        <v>765</v>
      </c>
      <c r="V3" s="66">
        <v>7650</v>
      </c>
      <c r="W3" s="67" t="s">
        <v>38</v>
      </c>
    </row>
    <row r="4" spans="1:23" ht="34.5" thickBot="1" x14ac:dyDescent="0.25">
      <c r="A4" s="30">
        <v>3</v>
      </c>
      <c r="B4" s="31" t="s">
        <v>44</v>
      </c>
      <c r="C4" s="32" t="s">
        <v>18</v>
      </c>
      <c r="D4" s="33">
        <v>10</v>
      </c>
      <c r="E4" s="34">
        <v>798</v>
      </c>
      <c r="F4" s="34">
        <v>7980</v>
      </c>
      <c r="G4" s="29" t="s">
        <v>38</v>
      </c>
      <c r="J4" s="45" t="s">
        <v>45</v>
      </c>
      <c r="K4" s="46">
        <v>10</v>
      </c>
      <c r="L4" s="47" t="s">
        <v>40</v>
      </c>
      <c r="M4" s="48">
        <v>958</v>
      </c>
      <c r="N4" s="48">
        <v>9580</v>
      </c>
      <c r="Q4" s="63">
        <v>3</v>
      </c>
      <c r="R4" s="64" t="s">
        <v>44</v>
      </c>
      <c r="S4" s="63">
        <v>10</v>
      </c>
      <c r="T4" s="65" t="s">
        <v>40</v>
      </c>
      <c r="U4" s="66">
        <v>854</v>
      </c>
      <c r="V4" s="66">
        <v>8540</v>
      </c>
      <c r="W4" s="67" t="s">
        <v>46</v>
      </c>
    </row>
    <row r="5" spans="1:23" ht="34.5" thickBot="1" x14ac:dyDescent="0.25">
      <c r="A5" s="30">
        <v>4</v>
      </c>
      <c r="B5" s="31" t="s">
        <v>47</v>
      </c>
      <c r="C5" s="32" t="s">
        <v>18</v>
      </c>
      <c r="D5" s="33">
        <v>30</v>
      </c>
      <c r="E5" s="34">
        <v>674</v>
      </c>
      <c r="F5" s="34">
        <v>20220</v>
      </c>
      <c r="G5" s="29" t="s">
        <v>38</v>
      </c>
      <c r="J5" s="45" t="s">
        <v>48</v>
      </c>
      <c r="K5" s="46">
        <v>30</v>
      </c>
      <c r="L5" s="47" t="s">
        <v>40</v>
      </c>
      <c r="M5" s="48">
        <v>809</v>
      </c>
      <c r="N5" s="48">
        <v>24270</v>
      </c>
      <c r="Q5" s="63">
        <v>4</v>
      </c>
      <c r="R5" s="64" t="s">
        <v>47</v>
      </c>
      <c r="S5" s="63">
        <v>30</v>
      </c>
      <c r="T5" s="65" t="s">
        <v>40</v>
      </c>
      <c r="U5" s="66">
        <v>721</v>
      </c>
      <c r="V5" s="68">
        <v>21630</v>
      </c>
      <c r="W5" s="67" t="s">
        <v>38</v>
      </c>
    </row>
    <row r="6" spans="1:23" ht="12" thickBot="1" x14ac:dyDescent="0.25">
      <c r="A6" s="30">
        <v>5</v>
      </c>
      <c r="B6" s="35" t="s">
        <v>49</v>
      </c>
      <c r="C6" s="32" t="s">
        <v>18</v>
      </c>
      <c r="D6" s="33">
        <v>2</v>
      </c>
      <c r="E6" s="34">
        <v>8353</v>
      </c>
      <c r="F6" s="34">
        <v>16706</v>
      </c>
      <c r="G6" s="32" t="s">
        <v>50</v>
      </c>
      <c r="J6" s="49" t="s">
        <v>51</v>
      </c>
      <c r="K6" s="46">
        <v>2</v>
      </c>
      <c r="L6" s="47" t="s">
        <v>40</v>
      </c>
      <c r="M6" s="48">
        <v>10024</v>
      </c>
      <c r="N6" s="48">
        <v>20048</v>
      </c>
      <c r="Q6" s="63">
        <v>5</v>
      </c>
      <c r="R6" s="65" t="s">
        <v>49</v>
      </c>
      <c r="S6" s="63">
        <v>2</v>
      </c>
      <c r="T6" s="65" t="s">
        <v>40</v>
      </c>
      <c r="U6" s="66">
        <v>8938</v>
      </c>
      <c r="V6" s="68">
        <v>17876</v>
      </c>
      <c r="W6" s="67" t="s">
        <v>50</v>
      </c>
    </row>
    <row r="7" spans="1:23" ht="34.5" thickBot="1" x14ac:dyDescent="0.25">
      <c r="A7" s="30">
        <v>6</v>
      </c>
      <c r="B7" s="36" t="s">
        <v>52</v>
      </c>
      <c r="C7" s="32" t="s">
        <v>18</v>
      </c>
      <c r="D7" s="33">
        <v>10</v>
      </c>
      <c r="E7" s="34">
        <v>1126</v>
      </c>
      <c r="F7" s="34">
        <v>11260</v>
      </c>
      <c r="G7" s="29" t="s">
        <v>38</v>
      </c>
      <c r="J7" s="45" t="s">
        <v>53</v>
      </c>
      <c r="K7" s="46">
        <v>10</v>
      </c>
      <c r="L7" s="47" t="s">
        <v>40</v>
      </c>
      <c r="M7" s="48">
        <v>1351</v>
      </c>
      <c r="N7" s="48">
        <v>13510</v>
      </c>
      <c r="Q7" s="63">
        <v>6</v>
      </c>
      <c r="R7" s="64" t="s">
        <v>52</v>
      </c>
      <c r="S7" s="63">
        <v>10</v>
      </c>
      <c r="T7" s="65" t="s">
        <v>40</v>
      </c>
      <c r="U7" s="66">
        <v>1205</v>
      </c>
      <c r="V7" s="68">
        <v>12050</v>
      </c>
      <c r="W7" s="67" t="s">
        <v>38</v>
      </c>
    </row>
    <row r="8" spans="1:23" ht="34.5" thickBot="1" x14ac:dyDescent="0.25">
      <c r="A8" s="30">
        <v>7</v>
      </c>
      <c r="B8" s="31" t="s">
        <v>54</v>
      </c>
      <c r="C8" s="32" t="s">
        <v>18</v>
      </c>
      <c r="D8" s="33">
        <v>12</v>
      </c>
      <c r="E8" s="34">
        <v>886</v>
      </c>
      <c r="F8" s="34">
        <v>10632</v>
      </c>
      <c r="G8" s="29" t="s">
        <v>38</v>
      </c>
      <c r="J8" s="45" t="s">
        <v>55</v>
      </c>
      <c r="K8" s="46">
        <v>12</v>
      </c>
      <c r="L8" s="47" t="s">
        <v>40</v>
      </c>
      <c r="M8" s="48">
        <v>1063</v>
      </c>
      <c r="N8" s="48">
        <v>12756</v>
      </c>
      <c r="Q8" s="63">
        <v>7</v>
      </c>
      <c r="R8" s="64" t="s">
        <v>56</v>
      </c>
      <c r="S8" s="63">
        <v>12</v>
      </c>
      <c r="T8" s="65" t="s">
        <v>40</v>
      </c>
      <c r="U8" s="66">
        <v>948</v>
      </c>
      <c r="V8" s="68">
        <v>11376</v>
      </c>
      <c r="W8" s="67" t="s">
        <v>46</v>
      </c>
    </row>
    <row r="9" spans="1:23" ht="23.25" thickBot="1" x14ac:dyDescent="0.25">
      <c r="A9" s="37">
        <v>8</v>
      </c>
      <c r="B9" s="35" t="s">
        <v>57</v>
      </c>
      <c r="C9" s="32" t="s">
        <v>18</v>
      </c>
      <c r="D9" s="33">
        <v>10</v>
      </c>
      <c r="E9" s="34">
        <v>536</v>
      </c>
      <c r="F9" s="34">
        <v>5360</v>
      </c>
      <c r="G9" s="38" t="s">
        <v>58</v>
      </c>
      <c r="J9" s="50" t="s">
        <v>59</v>
      </c>
      <c r="K9" s="46">
        <v>10</v>
      </c>
      <c r="L9" s="47" t="s">
        <v>40</v>
      </c>
      <c r="M9" s="48">
        <v>643</v>
      </c>
      <c r="N9" s="48">
        <v>6430</v>
      </c>
      <c r="Q9" s="63">
        <v>8</v>
      </c>
      <c r="R9" s="65" t="s">
        <v>60</v>
      </c>
      <c r="S9" s="63">
        <v>10</v>
      </c>
      <c r="T9" s="65" t="s">
        <v>40</v>
      </c>
      <c r="U9" s="66">
        <v>574</v>
      </c>
      <c r="V9" s="66">
        <v>5740</v>
      </c>
      <c r="W9" s="65" t="s">
        <v>61</v>
      </c>
    </row>
    <row r="10" spans="1:23" ht="23.25" thickBot="1" x14ac:dyDescent="0.25">
      <c r="A10" s="30">
        <v>9</v>
      </c>
      <c r="B10" s="31" t="s">
        <v>62</v>
      </c>
      <c r="C10" s="32" t="s">
        <v>18</v>
      </c>
      <c r="D10" s="33">
        <v>1</v>
      </c>
      <c r="E10" s="34">
        <v>9540</v>
      </c>
      <c r="F10" s="34">
        <v>9540</v>
      </c>
      <c r="G10" s="29" t="s">
        <v>63</v>
      </c>
      <c r="J10" s="45" t="s">
        <v>64</v>
      </c>
      <c r="K10" s="46">
        <v>1</v>
      </c>
      <c r="L10" s="47" t="s">
        <v>40</v>
      </c>
      <c r="M10" s="48">
        <v>11448</v>
      </c>
      <c r="N10" s="48">
        <v>11448</v>
      </c>
      <c r="Q10" s="63">
        <v>9</v>
      </c>
      <c r="R10" s="64" t="s">
        <v>65</v>
      </c>
      <c r="S10" s="63">
        <v>1</v>
      </c>
      <c r="T10" s="65" t="s">
        <v>40</v>
      </c>
      <c r="U10" s="68">
        <v>10208</v>
      </c>
      <c r="V10" s="68">
        <v>10208</v>
      </c>
      <c r="W10" s="65" t="s">
        <v>63</v>
      </c>
    </row>
    <row r="11" spans="1:23" ht="12" thickBot="1" x14ac:dyDescent="0.25">
      <c r="A11" s="39">
        <v>10</v>
      </c>
      <c r="B11" s="27" t="s">
        <v>66</v>
      </c>
      <c r="C11" s="32" t="s">
        <v>18</v>
      </c>
      <c r="D11" s="33">
        <v>3</v>
      </c>
      <c r="E11" s="34">
        <v>1701</v>
      </c>
      <c r="F11" s="34">
        <v>5103</v>
      </c>
      <c r="G11" s="29" t="s">
        <v>63</v>
      </c>
      <c r="J11" s="51" t="s">
        <v>67</v>
      </c>
      <c r="K11" s="52">
        <v>3</v>
      </c>
      <c r="L11" s="53" t="s">
        <v>40</v>
      </c>
      <c r="M11" s="54">
        <v>2041</v>
      </c>
      <c r="N11" s="55">
        <v>6123</v>
      </c>
      <c r="Q11" s="63">
        <v>10</v>
      </c>
      <c r="R11" s="65" t="s">
        <v>68</v>
      </c>
      <c r="S11" s="63">
        <v>3</v>
      </c>
      <c r="T11" s="65" t="s">
        <v>40</v>
      </c>
      <c r="U11" s="66">
        <v>1820</v>
      </c>
      <c r="V11" s="66">
        <v>5460</v>
      </c>
      <c r="W11" s="65" t="s">
        <v>63</v>
      </c>
    </row>
    <row r="12" spans="1:23" ht="45.75" thickBot="1" x14ac:dyDescent="0.25">
      <c r="A12" s="40">
        <v>11</v>
      </c>
      <c r="B12" s="31" t="s">
        <v>69</v>
      </c>
      <c r="C12" s="32" t="s">
        <v>18</v>
      </c>
      <c r="D12" s="33">
        <v>1</v>
      </c>
      <c r="E12" s="34">
        <v>5485</v>
      </c>
      <c r="F12" s="34">
        <v>5485</v>
      </c>
      <c r="G12" s="29" t="s">
        <v>63</v>
      </c>
      <c r="J12" s="56" t="s">
        <v>70</v>
      </c>
      <c r="K12" s="46">
        <v>1</v>
      </c>
      <c r="L12" s="47" t="s">
        <v>40</v>
      </c>
      <c r="M12" s="48">
        <v>6582</v>
      </c>
      <c r="N12" s="48">
        <v>6582</v>
      </c>
      <c r="Q12" s="63">
        <v>11</v>
      </c>
      <c r="R12" s="69" t="s">
        <v>71</v>
      </c>
      <c r="S12" s="63">
        <v>1</v>
      </c>
      <c r="T12" s="65" t="s">
        <v>40</v>
      </c>
      <c r="U12" s="66">
        <v>5869</v>
      </c>
      <c r="V12" s="66">
        <v>5869</v>
      </c>
      <c r="W12" s="6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2026-08-07T04:52:27Z</dcterms:modified>
</cp:coreProperties>
</file>