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42287BFD-44A9-4C98-B77A-55109C398DF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4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5" l="1"/>
  <c r="P9" i="5" s="1"/>
  <c r="L9" i="5"/>
  <c r="K9" i="5"/>
  <c r="J9" i="5"/>
  <c r="O10" i="5"/>
  <c r="P10" i="5" s="1"/>
  <c r="L10" i="5"/>
  <c r="K10" i="5"/>
  <c r="J10" i="5"/>
  <c r="O11" i="5" l="1"/>
  <c r="P11" i="5" s="1"/>
  <c r="P12" i="5" s="1"/>
  <c r="L11" i="5"/>
  <c r="K11" i="5"/>
  <c r="J11" i="5"/>
</calcChain>
</file>

<file path=xl/sharedStrings.xml><?xml version="1.0" encoding="utf-8"?>
<sst xmlns="http://schemas.openxmlformats.org/spreadsheetml/2006/main" count="33" uniqueCount="28">
  <si>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</si>
  <si>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</si>
  <si>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</si>
  <si>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</si>
  <si>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</si>
  <si>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</si>
  <si>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</si>
  <si>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</si>
  <si>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</si>
  <si>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Итого: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</si>
  <si>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</si>
  <si>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</si>
  <si>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</si>
  <si>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</si>
  <si>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</si>
  <si>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>Наименьшее предложение</t>
  </si>
  <si>
    <t>шт</t>
  </si>
  <si>
    <t>Информация об установлении приоритета товарам российского происхождения</t>
  </si>
  <si>
    <t>запрет</t>
  </si>
  <si>
    <t>Услуги по сопровождению
программы для ЭВМ
"Контур.Экстерн" (тех.
поддержка в виде абон.
обслуживания) в режиме
"Обслуживающая
бухгалтерия" по тарифному
плану "Бюджетная
организация", продление на
1 год.</t>
  </si>
  <si>
    <t>Право использования
программы для ЭВМ
"Контур.Экстерн" в режиме
"Обслуживающая
бухгалтерия" по тарифному
плану "Бюджетная
организация". Продление на
1 год. Запись в реестре
российского ПО № 523.</t>
  </si>
  <si>
    <t>Право использования
программы для ЭВМ
"Контур.Экстерн", лицензия
для дополнительного
пользователя "Базовая".
Продление на 1 год. Запись
в реестре российского ПО №
523. Окончание
действующей лицензии
30.05.2026г</t>
  </si>
  <si>
    <t>58.29.50.000</t>
  </si>
  <si>
    <t xml:space="preserve">Оказание услуг по передаче неисключительных прав на использование программных продуктов "Контур.Экстерн"												</t>
  </si>
  <si>
    <t xml:space="preserve">Ценовое предложение Исполнитель № 1 Коммерческое предложение №33271/АУП от 08.05.2026г. </t>
  </si>
  <si>
    <t xml:space="preserve">Ценовое предложение Исполнитель № 2 Коммерческое предложение №33271 от 08.05.2026г. </t>
  </si>
  <si>
    <t xml:space="preserve">Ценовое предложение Исполнитель № 3 Коммерческое предложение №33271 от 08.05.2026г. </t>
  </si>
  <si>
    <t>62.02.30.000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</si>
</sst>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ahoma"/>
      <family val="2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2" fontId="16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7" fillId="0" borderId="9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topLeftCell="A7" workbookViewId="0">
      <selection activeCell="D9" sqref="D9"/>
    </sheetView>
  </sheetViews>
  <sheetFormatPr defaultRowHeight="15" x14ac:dyDescent="0.25"/>
  <cols>
    <col min="1" max="1" width="4.140625" customWidth="1"/>
    <col min="2" max="2" width="25" customWidth="1"/>
    <col min="3" max="3" width="13.28515625" customWidth="1"/>
    <col min="4" max="4" width="13.140625" customWidth="1"/>
    <col min="5" max="5" width="13.28515625" customWidth="1"/>
    <col min="6" max="6" width="13.140625" customWidth="1"/>
    <col min="7" max="7" width="12.85546875" customWidth="1"/>
    <col min="8" max="8" width="2.7109375" customWidth="1"/>
    <col min="9" max="9" width="2.85546875" customWidth="1"/>
    <col min="10" max="10" width="8" customWidth="1"/>
    <col min="11" max="11" width="9.7109375" customWidth="1"/>
    <col min="13" max="13" width="8.140625" customWidth="1"/>
    <col min="15" max="15" width="10.42578125" customWidth="1"/>
    <col min="16" max="16" width="13" customWidth="1"/>
    <col min="17" max="17" width="16.28515625" customWidth="1"/>
  </cols>
  <sheetData>
    <row r="1" spans="1:17" ht="16.5" customHeight="1" x14ac:dyDescent="0.25">
      <c r="A1" s="1"/>
      <c r="B1" s="48" t="s">
        <v>12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2"/>
      <c r="Q1" s="4"/>
    </row>
    <row r="2" spans="1:17" s="26" customFormat="1" ht="44.25" customHeight="1" x14ac:dyDescent="0.25">
      <c r="A2" s="27"/>
      <c r="B2" s="49" t="s">
        <v>23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</row>
    <row r="3" spans="1:17" ht="15" customHeight="1" x14ac:dyDescent="0.25">
      <c r="A3" s="16"/>
      <c r="B3" s="56" t="s">
        <v>11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"/>
    </row>
    <row r="4" spans="1:17" ht="10.5" customHeight="1" x14ac:dyDescent="0.25">
      <c r="A4" s="1"/>
      <c r="B4" s="1"/>
      <c r="C4" s="1"/>
      <c r="D4" s="1"/>
      <c r="E4" s="1"/>
      <c r="F4" s="2"/>
      <c r="G4" s="2"/>
      <c r="H4" s="2"/>
      <c r="I4" s="2"/>
      <c r="J4" s="2"/>
      <c r="K4" s="6"/>
      <c r="L4" s="7"/>
      <c r="M4" s="6"/>
      <c r="N4" s="2"/>
      <c r="O4" s="3"/>
      <c r="P4" s="2"/>
      <c r="Q4" s="4"/>
    </row>
    <row r="5" spans="1:17" ht="12.75" customHeight="1" x14ac:dyDescent="0.25">
      <c r="A5" s="50" t="s">
        <v>10</v>
      </c>
      <c r="B5" s="50" t="s">
        <v>0</v>
      </c>
      <c r="C5" s="43"/>
      <c r="D5" s="53" t="s">
        <v>14</v>
      </c>
      <c r="E5" s="50" t="s">
        <v>1</v>
      </c>
      <c r="F5" s="50"/>
      <c r="G5" s="50"/>
      <c r="H5" s="50"/>
      <c r="I5" s="50"/>
      <c r="J5" s="50" t="s">
        <v>2</v>
      </c>
      <c r="K5" s="51" t="s">
        <v>3</v>
      </c>
      <c r="L5" s="51" t="s">
        <v>4</v>
      </c>
      <c r="M5" s="50" t="s">
        <v>5</v>
      </c>
      <c r="N5" s="50" t="s">
        <v>6</v>
      </c>
      <c r="O5" s="50" t="s">
        <v>13</v>
      </c>
      <c r="P5" s="52" t="s">
        <v>7</v>
      </c>
    </row>
    <row r="6" spans="1:17" ht="90" customHeight="1" x14ac:dyDescent="0.25">
      <c r="A6" s="50"/>
      <c r="B6" s="50"/>
      <c r="C6" s="44" t="s">
        <v>17</v>
      </c>
      <c r="D6" s="54"/>
      <c r="E6" s="32" t="s">
        <v>24</v>
      </c>
      <c r="F6" s="32" t="s">
        <v>25</v>
      </c>
      <c r="G6" s="32" t="s">
        <v>26</v>
      </c>
      <c r="H6" s="17">
        <v>4</v>
      </c>
      <c r="I6" s="17">
        <v>5</v>
      </c>
      <c r="J6" s="50"/>
      <c r="K6" s="51"/>
      <c r="L6" s="51"/>
      <c r="M6" s="50"/>
      <c r="N6" s="50"/>
      <c r="O6" s="50"/>
      <c r="P6" s="52"/>
    </row>
    <row r="7" spans="1:17" ht="16.5" customHeight="1" x14ac:dyDescent="0.25">
      <c r="A7" s="50"/>
      <c r="B7" s="50"/>
      <c r="C7" s="45"/>
      <c r="D7" s="55"/>
      <c r="E7" s="50" t="s">
        <v>8</v>
      </c>
      <c r="F7" s="50"/>
      <c r="G7" s="50"/>
      <c r="H7" s="50"/>
      <c r="I7" s="50"/>
      <c r="J7" s="50"/>
      <c r="K7" s="51"/>
      <c r="L7" s="51"/>
      <c r="M7" s="50"/>
      <c r="N7" s="50"/>
      <c r="O7" s="50"/>
      <c r="P7" s="52"/>
    </row>
    <row r="8" spans="1:17" ht="12.75" customHeight="1" x14ac:dyDescent="0.25">
      <c r="A8" s="19">
        <v>1</v>
      </c>
      <c r="B8" s="8">
        <v>2</v>
      </c>
      <c r="C8" s="20"/>
      <c r="D8" s="20">
        <v>3</v>
      </c>
      <c r="E8" s="29">
        <v>4</v>
      </c>
      <c r="F8" s="29">
        <v>5</v>
      </c>
      <c r="G8" s="29">
        <v>6</v>
      </c>
      <c r="H8" s="29"/>
      <c r="I8" s="29"/>
      <c r="J8" s="8">
        <v>7</v>
      </c>
      <c r="K8" s="9">
        <v>8</v>
      </c>
      <c r="L8" s="9">
        <v>9</v>
      </c>
      <c r="M8" s="8">
        <v>10</v>
      </c>
      <c r="N8" s="8">
        <v>11</v>
      </c>
      <c r="O8" s="8">
        <v>12</v>
      </c>
      <c r="P8" s="10">
        <v>13</v>
      </c>
    </row>
    <row r="9" spans="1:17" s="37" customFormat="1" ht="124.5" customHeight="1" x14ac:dyDescent="0.2">
      <c r="A9" s="34">
        <v>1</v>
      </c>
      <c r="B9" s="41" t="s">
        <v>19</v>
      </c>
      <c r="C9" s="41" t="s">
        <v>18</v>
      </c>
      <c r="D9" s="39" t="s">
        <v>27</v>
      </c>
      <c r="E9" s="38">
        <v>2617.62</v>
      </c>
      <c r="F9" s="40">
        <v>2957.91</v>
      </c>
      <c r="G9" s="35">
        <v>3010.26</v>
      </c>
      <c r="H9" s="33"/>
      <c r="I9" s="18"/>
      <c r="J9" s="23">
        <f>IF(ISERROR(AVERAGE(E9:I9)),0,AVERAGE(E9:I9))</f>
        <v>2861.9300000000003</v>
      </c>
      <c r="K9" s="23">
        <f>IF(ISERROR(STDEVA(E9:I9)),0,STDEVA(E9:I9))</f>
        <v>213.19161029458931</v>
      </c>
      <c r="L9" s="24">
        <f>IF(ISERROR(STDEVA(E9:I9)/(SUM(E9:I9)/COUNTIF(E9:I9,"&gt;0"))),0,STDEVA(E9:I9)/(SUM(E9:I9)/COUNTIF(E9:I9,"&gt;0")))</f>
        <v>7.4492251835156439E-2</v>
      </c>
      <c r="M9" s="36" t="s">
        <v>16</v>
      </c>
      <c r="N9" s="36">
        <v>1</v>
      </c>
      <c r="O9" s="25">
        <f>IF(ISERROR(ROUND(AVERAGE(E9:I9),2)),0,ROUND(AVERAGE(E9:I9),2))</f>
        <v>2861.93</v>
      </c>
      <c r="P9" s="31">
        <f t="shared" ref="P9" si="0">N9*O9</f>
        <v>2861.93</v>
      </c>
    </row>
    <row r="10" spans="1:17" s="37" customFormat="1" ht="132.75" customHeight="1" x14ac:dyDescent="0.2">
      <c r="A10" s="34">
        <v>2</v>
      </c>
      <c r="B10" s="41" t="s">
        <v>20</v>
      </c>
      <c r="C10" s="41" t="s">
        <v>18</v>
      </c>
      <c r="D10" s="39" t="s">
        <v>22</v>
      </c>
      <c r="E10" s="38">
        <v>8582.3799999999992</v>
      </c>
      <c r="F10" s="40">
        <v>9698.09</v>
      </c>
      <c r="G10" s="35">
        <v>9869.74</v>
      </c>
      <c r="H10" s="33"/>
      <c r="I10" s="18"/>
      <c r="J10" s="23">
        <f>IF(ISERROR(AVERAGE(E10:I10)),0,AVERAGE(E10:I10))</f>
        <v>9383.4033333333336</v>
      </c>
      <c r="K10" s="23">
        <f>IF(ISERROR(STDEVA(E10:I10)),0,STDEVA(E10:I10))</f>
        <v>698.99550501654437</v>
      </c>
      <c r="L10" s="24">
        <f>IF(ISERROR(STDEVA(E10:I10)/(SUM(E10:I10)/COUNTIF(E10:I10,"&gt;0"))),0,STDEVA(E10:I10)/(SUM(E10:I10)/COUNTIF(E10:I10,"&gt;0")))</f>
        <v>7.4492748546090171E-2</v>
      </c>
      <c r="M10" s="36" t="s">
        <v>16</v>
      </c>
      <c r="N10" s="36">
        <v>1</v>
      </c>
      <c r="O10" s="25">
        <f>IF(ISERROR(ROUND(AVERAGE(E10:I10),2)),0,ROUND(AVERAGE(E10:I10),2))</f>
        <v>9383.4</v>
      </c>
      <c r="P10" s="31">
        <f t="shared" ref="P10" si="1">N10*O10</f>
        <v>9383.4</v>
      </c>
    </row>
    <row r="11" spans="1:17" s="37" customFormat="1" ht="130.5" customHeight="1" x14ac:dyDescent="0.2">
      <c r="A11" s="34"/>
      <c r="B11" s="41" t="s">
        <v>21</v>
      </c>
      <c r="C11" s="41" t="s">
        <v>18</v>
      </c>
      <c r="D11" s="39" t="s">
        <v>22</v>
      </c>
      <c r="E11" s="38">
        <v>2200</v>
      </c>
      <c r="F11" s="40">
        <v>2486</v>
      </c>
      <c r="G11" s="35">
        <v>2530</v>
      </c>
      <c r="H11" s="33"/>
      <c r="I11" s="18"/>
      <c r="J11" s="23">
        <f>IF(ISERROR(AVERAGE(E11:I11)),0,AVERAGE(E11:I11))</f>
        <v>2405.3333333333335</v>
      </c>
      <c r="K11" s="23">
        <f>IF(ISERROR(STDEVA(E11:I11)),0,STDEVA(E11:I11))</f>
        <v>179.1796119354357</v>
      </c>
      <c r="L11" s="24">
        <f>IF(ISERROR(STDEVA(E11:I11)/(SUM(E11:I11)/COUNTIF(E11:I11,"&gt;0"))),0,STDEVA(E11:I11)/(SUM(E11:I11)/COUNTIF(E11:I11,"&gt;0")))</f>
        <v>7.4492632456528138E-2</v>
      </c>
      <c r="M11" s="36" t="s">
        <v>16</v>
      </c>
      <c r="N11" s="36">
        <v>11</v>
      </c>
      <c r="O11" s="25">
        <f>IF(ISERROR(ROUND(AVERAGE(E11:I11),2)),0,ROUND(AVERAGE(E11:I11),2))</f>
        <v>2405.33</v>
      </c>
      <c r="P11" s="31">
        <f t="shared" ref="P11" si="2">N11*O11</f>
        <v>26458.629999999997</v>
      </c>
    </row>
    <row r="12" spans="1:17" x14ac:dyDescent="0.25">
      <c r="A12" s="11"/>
      <c r="B12" s="46" t="s">
        <v>15</v>
      </c>
      <c r="C12" s="46"/>
      <c r="D12" s="47"/>
      <c r="E12" s="42">
        <v>35400</v>
      </c>
      <c r="G12" s="11"/>
      <c r="H12" s="11"/>
      <c r="I12" s="11"/>
      <c r="J12" s="12"/>
      <c r="K12" s="11"/>
      <c r="L12" s="13"/>
      <c r="M12" s="11"/>
      <c r="N12" s="14"/>
      <c r="O12" s="15" t="s">
        <v>9</v>
      </c>
      <c r="P12" s="30">
        <f>SUM(P9:P11)</f>
        <v>38703.96</v>
      </c>
    </row>
    <row r="14" spans="1:17" x14ac:dyDescent="0.25">
      <c r="B14" s="21"/>
      <c r="C14" s="21"/>
      <c r="D14" s="21"/>
    </row>
    <row r="15" spans="1:17" x14ac:dyDescent="0.25">
      <c r="B15" s="22"/>
      <c r="C15" s="22"/>
      <c r="D15" s="22"/>
    </row>
    <row r="16" spans="1:17" x14ac:dyDescent="0.25">
      <c r="B16" s="21"/>
      <c r="C16" s="21"/>
      <c r="D16" s="21"/>
    </row>
    <row r="17" spans="2:4" x14ac:dyDescent="0.25">
      <c r="B17" s="21"/>
      <c r="C17" s="21"/>
      <c r="D17" s="21"/>
    </row>
    <row r="18" spans="2:4" x14ac:dyDescent="0.25">
      <c r="B18" s="22"/>
      <c r="C18" s="22"/>
      <c r="D18" s="22"/>
    </row>
  </sheetData>
  <mergeCells count="16">
    <mergeCell ref="B12:D12"/>
    <mergeCell ref="B1:O1"/>
    <mergeCell ref="B2:P2"/>
    <mergeCell ref="A5:A7"/>
    <mergeCell ref="B5:B7"/>
    <mergeCell ref="E5:I5"/>
    <mergeCell ref="J5:J7"/>
    <mergeCell ref="K5:K7"/>
    <mergeCell ref="L5:L7"/>
    <mergeCell ref="M5:M7"/>
    <mergeCell ref="N5:N7"/>
    <mergeCell ref="O5:O7"/>
    <mergeCell ref="P5:P7"/>
    <mergeCell ref="E7:I7"/>
    <mergeCell ref="D5:D7"/>
    <mergeCell ref="B3:P3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2026-05-13T15:48:28Z</dcterms:modified>
</cp:coreProperties>
</file>